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kennedy_PHD_full_corrected\Supp App_to submit\"/>
    </mc:Choice>
  </mc:AlternateContent>
  <bookViews>
    <workbookView xWindow="0" yWindow="0" windowWidth="19200" windowHeight="11595" activeTab="2"/>
  </bookViews>
  <sheets>
    <sheet name="Field samples" sheetId="61" r:id="rId1"/>
    <sheet name="VSF2" sheetId="1" r:id="rId2"/>
    <sheet name="BV1" sheetId="62" r:id="rId3"/>
    <sheet name="STD_stats" sheetId="40" r:id="rId4"/>
    <sheet name="Isotopes used for est." sheetId="64" r:id="rId5"/>
    <sheet name="standards or reference samples" sheetId="60" r:id="rId6"/>
  </sheets>
  <calcPr calcId="152511"/>
</workbook>
</file>

<file path=xl/calcChain.xml><?xml version="1.0" encoding="utf-8"?>
<calcChain xmlns="http://schemas.openxmlformats.org/spreadsheetml/2006/main">
  <c r="X88" i="61" l="1"/>
  <c r="X89" i="61"/>
  <c r="X90" i="61"/>
  <c r="X91" i="61"/>
  <c r="X92" i="61"/>
  <c r="X93" i="61"/>
  <c r="X94" i="61"/>
  <c r="X66" i="61"/>
  <c r="X67" i="61"/>
  <c r="X68" i="61"/>
  <c r="X69" i="61"/>
  <c r="X70" i="61"/>
  <c r="X71" i="61"/>
  <c r="X54" i="61"/>
  <c r="X55" i="61"/>
  <c r="X56" i="61"/>
  <c r="X57" i="61"/>
  <c r="X58" i="61"/>
  <c r="X59" i="61"/>
  <c r="X60" i="61"/>
  <c r="X61" i="61"/>
  <c r="X62" i="61"/>
  <c r="X63" i="61"/>
  <c r="X64" i="61"/>
  <c r="X65" i="61"/>
  <c r="X53" i="61"/>
  <c r="X74" i="61"/>
  <c r="X75" i="61"/>
  <c r="X76" i="61"/>
  <c r="X77" i="61"/>
  <c r="X78" i="61"/>
  <c r="X79" i="61"/>
  <c r="X80" i="61"/>
  <c r="X81" i="61"/>
  <c r="X82" i="61"/>
  <c r="X83" i="61"/>
  <c r="X84" i="61"/>
  <c r="X85" i="61"/>
  <c r="X9" i="61"/>
  <c r="X10" i="61"/>
  <c r="X11" i="61"/>
  <c r="X12" i="61"/>
  <c r="X13" i="61"/>
  <c r="X14" i="61"/>
  <c r="X15" i="61"/>
  <c r="X16" i="61"/>
  <c r="X19" i="61" l="1"/>
  <c r="X20" i="61"/>
  <c r="X21" i="61"/>
  <c r="X22" i="61"/>
  <c r="X23" i="61"/>
  <c r="X24" i="61"/>
  <c r="X25" i="61"/>
  <c r="X26" i="61"/>
  <c r="X27" i="61"/>
  <c r="X28" i="61"/>
  <c r="X29" i="61"/>
  <c r="X30" i="61"/>
  <c r="X31" i="61"/>
  <c r="X32" i="61"/>
  <c r="X33" i="61"/>
  <c r="X34" i="61"/>
  <c r="X35" i="61"/>
  <c r="X36" i="61"/>
  <c r="X37" i="61"/>
  <c r="X38" i="61"/>
  <c r="X39" i="61"/>
  <c r="X40" i="61"/>
  <c r="X41" i="61"/>
  <c r="X42" i="61"/>
  <c r="X43" i="61"/>
  <c r="X44" i="61"/>
  <c r="X45" i="61"/>
  <c r="X46" i="61"/>
  <c r="X47" i="61"/>
  <c r="X48" i="61"/>
  <c r="X49" i="61"/>
  <c r="X50" i="61"/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4" i="1"/>
  <c r="Y8" i="61"/>
  <c r="Y9" i="61"/>
  <c r="Y10" i="61"/>
  <c r="Y11" i="61"/>
  <c r="Y12" i="61"/>
  <c r="Y13" i="61"/>
  <c r="Y14" i="61"/>
  <c r="Y15" i="61"/>
  <c r="Y16" i="61"/>
  <c r="Y19" i="61"/>
  <c r="Y20" i="61"/>
  <c r="Y21" i="61"/>
  <c r="Y22" i="61"/>
  <c r="Y23" i="61"/>
  <c r="Y24" i="61"/>
  <c r="Y25" i="61"/>
  <c r="Y26" i="61"/>
  <c r="Y27" i="61"/>
  <c r="Y28" i="61"/>
  <c r="Y29" i="61"/>
  <c r="Y30" i="61"/>
  <c r="Y31" i="61"/>
  <c r="Y32" i="61"/>
  <c r="Y33" i="61"/>
  <c r="Y34" i="61"/>
  <c r="Y35" i="61"/>
  <c r="Y36" i="61"/>
  <c r="Y37" i="61"/>
  <c r="Y38" i="61"/>
  <c r="Y39" i="61"/>
  <c r="Y40" i="61"/>
  <c r="Y41" i="61"/>
  <c r="Y42" i="61"/>
  <c r="Y43" i="61"/>
  <c r="Y44" i="61"/>
  <c r="Y45" i="61"/>
  <c r="Y46" i="61"/>
  <c r="Y47" i="61"/>
  <c r="Y48" i="61"/>
  <c r="Y49" i="61"/>
  <c r="Y50" i="61"/>
  <c r="Y51" i="61"/>
  <c r="Y52" i="61"/>
  <c r="Y53" i="61"/>
  <c r="Y54" i="61"/>
  <c r="Y55" i="61"/>
  <c r="Y56" i="61"/>
  <c r="Y57" i="61"/>
  <c r="Y58" i="61"/>
  <c r="Y59" i="61"/>
  <c r="Y60" i="61"/>
  <c r="Y61" i="61"/>
  <c r="Y62" i="61"/>
  <c r="Y63" i="61"/>
  <c r="Y64" i="61"/>
  <c r="Y65" i="61"/>
  <c r="Y66" i="61"/>
  <c r="Y67" i="61"/>
  <c r="Y68" i="61"/>
  <c r="Y69" i="61"/>
  <c r="Y70" i="61"/>
  <c r="Y71" i="61"/>
  <c r="Y74" i="61"/>
  <c r="Y75" i="61"/>
  <c r="Y76" i="61"/>
  <c r="Y77" i="61"/>
  <c r="Y78" i="61"/>
  <c r="Y79" i="61"/>
  <c r="Y80" i="61"/>
  <c r="Y81" i="61"/>
  <c r="Y82" i="61"/>
  <c r="Y83" i="61"/>
  <c r="Y84" i="61"/>
  <c r="Y85" i="61"/>
  <c r="Y88" i="61"/>
  <c r="Y89" i="61"/>
  <c r="Y90" i="61"/>
  <c r="Y91" i="61"/>
  <c r="Y92" i="61"/>
  <c r="Y93" i="61"/>
  <c r="Y94" i="61"/>
  <c r="Y5" i="61"/>
  <c r="X8" i="61"/>
  <c r="X5" i="61"/>
  <c r="U5" i="62" l="1"/>
  <c r="U6" i="62"/>
  <c r="U7" i="62"/>
  <c r="U8" i="62"/>
  <c r="U9" i="62"/>
  <c r="U10" i="62"/>
  <c r="U11" i="62"/>
  <c r="U12" i="62"/>
  <c r="U13" i="62"/>
  <c r="U14" i="62"/>
  <c r="U15" i="62"/>
  <c r="U16" i="62"/>
  <c r="U17" i="62"/>
  <c r="U18" i="62"/>
  <c r="U19" i="62"/>
  <c r="U20" i="62"/>
  <c r="U21" i="62"/>
  <c r="U22" i="62"/>
  <c r="U23" i="62"/>
  <c r="U24" i="62"/>
  <c r="U25" i="62"/>
  <c r="U26" i="62"/>
  <c r="U27" i="62"/>
  <c r="U28" i="62"/>
  <c r="U29" i="62"/>
  <c r="U30" i="62"/>
  <c r="U31" i="62"/>
  <c r="BN118" i="40" l="1"/>
  <c r="BM118" i="40"/>
  <c r="BL118" i="40"/>
  <c r="BK118" i="40"/>
  <c r="BJ118" i="40"/>
  <c r="BI118" i="40"/>
  <c r="BH118" i="40"/>
  <c r="BG118" i="40"/>
  <c r="BF118" i="40"/>
  <c r="BE118" i="40"/>
  <c r="BD118" i="40"/>
  <c r="BC118" i="40"/>
  <c r="BB118" i="40"/>
  <c r="BA118" i="40"/>
  <c r="AZ118" i="40"/>
  <c r="AY118" i="40"/>
  <c r="AX118" i="40"/>
  <c r="AW118" i="40"/>
  <c r="AV118" i="40"/>
  <c r="AU118" i="40"/>
  <c r="AT118" i="40"/>
  <c r="AS118" i="40"/>
  <c r="AR118" i="40"/>
  <c r="AQ118" i="40"/>
  <c r="AP118" i="40"/>
  <c r="AO118" i="40"/>
  <c r="AN118" i="40"/>
  <c r="AM118" i="40"/>
  <c r="AL118" i="40"/>
  <c r="AK118" i="40"/>
  <c r="AJ118" i="40"/>
  <c r="AI118" i="40"/>
  <c r="AH118" i="40"/>
  <c r="AG118" i="40"/>
  <c r="AF118" i="40"/>
  <c r="AE118" i="40"/>
  <c r="AD118" i="40"/>
  <c r="AC118" i="40"/>
  <c r="AB118" i="40"/>
  <c r="Z118" i="40"/>
  <c r="Y118" i="40"/>
  <c r="X118" i="40"/>
  <c r="W118" i="40"/>
  <c r="V118" i="40"/>
  <c r="U118" i="40"/>
  <c r="T118" i="40"/>
  <c r="S118" i="40"/>
  <c r="R118" i="40"/>
  <c r="Q118" i="40"/>
  <c r="P118" i="40"/>
  <c r="N118" i="40"/>
  <c r="M118" i="40"/>
  <c r="L118" i="40"/>
  <c r="K118" i="40"/>
  <c r="J118" i="40"/>
  <c r="I118" i="40"/>
  <c r="H118" i="40"/>
  <c r="G118" i="40"/>
  <c r="F118" i="40"/>
  <c r="E118" i="40"/>
  <c r="D118" i="40"/>
  <c r="C118" i="40"/>
  <c r="BN117" i="40"/>
  <c r="BM117" i="40"/>
  <c r="BL117" i="40"/>
  <c r="BK117" i="40"/>
  <c r="BJ117" i="40"/>
  <c r="BI117" i="40"/>
  <c r="BH117" i="40"/>
  <c r="BG117" i="40"/>
  <c r="BF117" i="40"/>
  <c r="BE117" i="40"/>
  <c r="BD117" i="40"/>
  <c r="BC117" i="40"/>
  <c r="BB117" i="40"/>
  <c r="BA117" i="40"/>
  <c r="AZ117" i="40"/>
  <c r="AY117" i="40"/>
  <c r="AX117" i="40"/>
  <c r="AW117" i="40"/>
  <c r="AV117" i="40"/>
  <c r="AU117" i="40"/>
  <c r="AT117" i="40"/>
  <c r="AS117" i="40"/>
  <c r="AR117" i="40"/>
  <c r="AQ117" i="40"/>
  <c r="AP117" i="40"/>
  <c r="AO117" i="40"/>
  <c r="AN117" i="40"/>
  <c r="AM117" i="40"/>
  <c r="AL117" i="40"/>
  <c r="AK117" i="40"/>
  <c r="AJ117" i="40"/>
  <c r="AI117" i="40"/>
  <c r="AH117" i="40"/>
  <c r="AG117" i="40"/>
  <c r="AF117" i="40"/>
  <c r="AE117" i="40"/>
  <c r="AD117" i="40"/>
  <c r="AC117" i="40"/>
  <c r="AB117" i="40"/>
  <c r="Z117" i="40"/>
  <c r="Y117" i="40"/>
  <c r="X117" i="40"/>
  <c r="W117" i="40"/>
  <c r="V117" i="40"/>
  <c r="U117" i="40"/>
  <c r="T117" i="40"/>
  <c r="S117" i="40"/>
  <c r="R117" i="40"/>
  <c r="Q117" i="40"/>
  <c r="P117" i="40"/>
  <c r="N117" i="40"/>
  <c r="M117" i="40"/>
  <c r="L117" i="40"/>
  <c r="K117" i="40"/>
  <c r="J117" i="40"/>
  <c r="I117" i="40"/>
  <c r="H117" i="40"/>
  <c r="G117" i="40"/>
  <c r="F117" i="40"/>
  <c r="E117" i="40"/>
  <c r="D117" i="40"/>
  <c r="C117" i="40"/>
  <c r="BN116" i="40"/>
  <c r="BM116" i="40"/>
  <c r="BL116" i="40"/>
  <c r="BK116" i="40"/>
  <c r="BJ116" i="40"/>
  <c r="BI116" i="40"/>
  <c r="BH116" i="40"/>
  <c r="BG116" i="40"/>
  <c r="BF116" i="40"/>
  <c r="BE116" i="40"/>
  <c r="BD116" i="40"/>
  <c r="BC116" i="40"/>
  <c r="BB116" i="40"/>
  <c r="BA116" i="40"/>
  <c r="AZ116" i="40"/>
  <c r="AY116" i="40"/>
  <c r="AX116" i="40"/>
  <c r="AW116" i="40"/>
  <c r="AV116" i="40"/>
  <c r="AU116" i="40"/>
  <c r="AT116" i="40"/>
  <c r="AS116" i="40"/>
  <c r="AR116" i="40"/>
  <c r="AQ116" i="40"/>
  <c r="AP116" i="40"/>
  <c r="AO116" i="40"/>
  <c r="AN116" i="40"/>
  <c r="AM116" i="40"/>
  <c r="AL116" i="40"/>
  <c r="AK116" i="40"/>
  <c r="AJ116" i="40"/>
  <c r="AI116" i="40"/>
  <c r="AH116" i="40"/>
  <c r="AG116" i="40"/>
  <c r="AF116" i="40"/>
  <c r="AE116" i="40"/>
  <c r="AD116" i="40"/>
  <c r="AC116" i="40"/>
  <c r="AB116" i="40"/>
  <c r="Z116" i="40"/>
  <c r="Y116" i="40"/>
  <c r="X116" i="40"/>
  <c r="W116" i="40"/>
  <c r="V116" i="40"/>
  <c r="U116" i="40"/>
  <c r="T116" i="40"/>
  <c r="S116" i="40"/>
  <c r="R116" i="40"/>
  <c r="Q116" i="40"/>
  <c r="P116" i="40"/>
  <c r="N116" i="40"/>
  <c r="M116" i="40"/>
  <c r="L116" i="40"/>
  <c r="K116" i="40"/>
  <c r="J116" i="40"/>
  <c r="I116" i="40"/>
  <c r="H116" i="40"/>
  <c r="G116" i="40"/>
  <c r="F116" i="40"/>
  <c r="E116" i="40"/>
  <c r="D116" i="40"/>
  <c r="C116" i="40"/>
  <c r="BN113" i="40"/>
  <c r="BM113" i="40"/>
  <c r="BL113" i="40"/>
  <c r="BK113" i="40"/>
  <c r="BJ113" i="40"/>
  <c r="BI113" i="40"/>
  <c r="BH113" i="40"/>
  <c r="BG113" i="40"/>
  <c r="BF113" i="40"/>
  <c r="BE113" i="40"/>
  <c r="BD113" i="40"/>
  <c r="BC113" i="40"/>
  <c r="BB113" i="40"/>
  <c r="BA113" i="40"/>
  <c r="AZ113" i="40"/>
  <c r="AY113" i="40"/>
  <c r="AX113" i="40"/>
  <c r="AW113" i="40"/>
  <c r="AV113" i="40"/>
  <c r="AU113" i="40"/>
  <c r="AT113" i="40"/>
  <c r="AS113" i="40"/>
  <c r="AR113" i="40"/>
  <c r="AQ113" i="40"/>
  <c r="AP113" i="40"/>
  <c r="AO113" i="40"/>
  <c r="AN113" i="40"/>
  <c r="AM113" i="40"/>
  <c r="AL113" i="40"/>
  <c r="AK113" i="40"/>
  <c r="AJ113" i="40"/>
  <c r="AI113" i="40"/>
  <c r="AH113" i="40"/>
  <c r="AG113" i="40"/>
  <c r="AF113" i="40"/>
  <c r="AE113" i="40"/>
  <c r="AD113" i="40"/>
  <c r="AC113" i="40"/>
  <c r="AB113" i="40"/>
  <c r="Z113" i="40"/>
  <c r="Y113" i="40"/>
  <c r="X113" i="40"/>
  <c r="W113" i="40"/>
  <c r="V113" i="40"/>
  <c r="U113" i="40"/>
  <c r="T113" i="40"/>
  <c r="S113" i="40"/>
  <c r="R113" i="40"/>
  <c r="Q113" i="40"/>
  <c r="P113" i="40"/>
  <c r="N113" i="40"/>
  <c r="M113" i="40"/>
  <c r="L113" i="40"/>
  <c r="K113" i="40"/>
  <c r="J113" i="40"/>
  <c r="I113" i="40"/>
  <c r="H113" i="40"/>
  <c r="G113" i="40"/>
  <c r="F113" i="40"/>
  <c r="E113" i="40"/>
  <c r="D113" i="40"/>
  <c r="C113" i="40"/>
  <c r="BN112" i="40"/>
  <c r="BM112" i="40"/>
  <c r="BL112" i="40"/>
  <c r="BK112" i="40"/>
  <c r="BJ112" i="40"/>
  <c r="BI112" i="40"/>
  <c r="BH112" i="40"/>
  <c r="BG112" i="40"/>
  <c r="BF112" i="40"/>
  <c r="BE112" i="40"/>
  <c r="BD112" i="40"/>
  <c r="BC112" i="40"/>
  <c r="BB112" i="40"/>
  <c r="BA112" i="40"/>
  <c r="AZ112" i="40"/>
  <c r="AY112" i="40"/>
  <c r="AX112" i="40"/>
  <c r="AW112" i="40"/>
  <c r="AV112" i="40"/>
  <c r="AU112" i="40"/>
  <c r="AT112" i="40"/>
  <c r="AS112" i="40"/>
  <c r="AR112" i="40"/>
  <c r="AQ112" i="40"/>
  <c r="AP112" i="40"/>
  <c r="AO112" i="40"/>
  <c r="AN112" i="40"/>
  <c r="AM112" i="40"/>
  <c r="AL112" i="40"/>
  <c r="AK112" i="40"/>
  <c r="AJ112" i="40"/>
  <c r="AI112" i="40"/>
  <c r="AH112" i="40"/>
  <c r="AG112" i="40"/>
  <c r="AF112" i="40"/>
  <c r="AE112" i="40"/>
  <c r="AD112" i="40"/>
  <c r="AC112" i="40"/>
  <c r="AB112" i="40"/>
  <c r="Z112" i="40"/>
  <c r="Y112" i="40"/>
  <c r="X112" i="40"/>
  <c r="W112" i="40"/>
  <c r="V112" i="40"/>
  <c r="U112" i="40"/>
  <c r="T112" i="40"/>
  <c r="S112" i="40"/>
  <c r="R112" i="40"/>
  <c r="Q112" i="40"/>
  <c r="P112" i="40"/>
  <c r="N112" i="40"/>
  <c r="M112" i="40"/>
  <c r="L112" i="40"/>
  <c r="K112" i="40"/>
  <c r="J112" i="40"/>
  <c r="I112" i="40"/>
  <c r="H112" i="40"/>
  <c r="G112" i="40"/>
  <c r="F112" i="40"/>
  <c r="E112" i="40"/>
  <c r="D112" i="40"/>
  <c r="C112" i="40"/>
  <c r="BN111" i="40"/>
  <c r="BM111" i="40"/>
  <c r="BL111" i="40"/>
  <c r="BK111" i="40"/>
  <c r="BJ111" i="40"/>
  <c r="BI111" i="40"/>
  <c r="BH111" i="40"/>
  <c r="BG111" i="40"/>
  <c r="BF111" i="40"/>
  <c r="BE111" i="40"/>
  <c r="BD111" i="40"/>
  <c r="BC111" i="40"/>
  <c r="BB111" i="40"/>
  <c r="BA111" i="40"/>
  <c r="AZ111" i="40"/>
  <c r="AY111" i="40"/>
  <c r="AX111" i="40"/>
  <c r="AW111" i="40"/>
  <c r="AV111" i="40"/>
  <c r="AU111" i="40"/>
  <c r="AT111" i="40"/>
  <c r="AS111" i="40"/>
  <c r="AR111" i="40"/>
  <c r="AQ111" i="40"/>
  <c r="AP111" i="40"/>
  <c r="AO111" i="40"/>
  <c r="AN111" i="40"/>
  <c r="AM111" i="40"/>
  <c r="AL111" i="40"/>
  <c r="AK111" i="40"/>
  <c r="AJ111" i="40"/>
  <c r="AI111" i="40"/>
  <c r="AH111" i="40"/>
  <c r="AG111" i="40"/>
  <c r="AF111" i="40"/>
  <c r="AE111" i="40"/>
  <c r="AD111" i="40"/>
  <c r="AC111" i="40"/>
  <c r="AB111" i="40"/>
  <c r="Z111" i="40"/>
  <c r="Y111" i="40"/>
  <c r="X111" i="40"/>
  <c r="W111" i="40"/>
  <c r="V111" i="40"/>
  <c r="U111" i="40"/>
  <c r="T111" i="40"/>
  <c r="S111" i="40"/>
  <c r="R111" i="40"/>
  <c r="Q111" i="40"/>
  <c r="P111" i="40"/>
  <c r="N111" i="40"/>
  <c r="M111" i="40"/>
  <c r="L111" i="40"/>
  <c r="K111" i="40"/>
  <c r="J111" i="40"/>
  <c r="I111" i="40"/>
  <c r="H111" i="40"/>
  <c r="G111" i="40"/>
  <c r="F111" i="40"/>
  <c r="E111" i="40"/>
  <c r="D111" i="40"/>
  <c r="C111" i="40"/>
  <c r="BN108" i="40"/>
  <c r="BM108" i="40"/>
  <c r="BL108" i="40"/>
  <c r="BK108" i="40"/>
  <c r="BJ108" i="40"/>
  <c r="BI108" i="40"/>
  <c r="BH108" i="40"/>
  <c r="BG108" i="40"/>
  <c r="BF108" i="40"/>
  <c r="BE108" i="40"/>
  <c r="BD108" i="40"/>
  <c r="BC108" i="40"/>
  <c r="BB108" i="40"/>
  <c r="BA108" i="40"/>
  <c r="AZ108" i="40"/>
  <c r="AY108" i="40"/>
  <c r="AX108" i="40"/>
  <c r="AW108" i="40"/>
  <c r="AV108" i="40"/>
  <c r="AU108" i="40"/>
  <c r="AT108" i="40"/>
  <c r="AS108" i="40"/>
  <c r="AR108" i="40"/>
  <c r="AQ108" i="40"/>
  <c r="AP108" i="40"/>
  <c r="AO108" i="40"/>
  <c r="AN108" i="40"/>
  <c r="AM108" i="40"/>
  <c r="AL108" i="40"/>
  <c r="AK108" i="40"/>
  <c r="AJ108" i="40"/>
  <c r="AI108" i="40"/>
  <c r="AH108" i="40"/>
  <c r="AG108" i="40"/>
  <c r="AF108" i="40"/>
  <c r="AE108" i="40"/>
  <c r="AD108" i="40"/>
  <c r="AC108" i="40"/>
  <c r="AB108" i="40"/>
  <c r="Z108" i="40"/>
  <c r="Y108" i="40"/>
  <c r="X108" i="40"/>
  <c r="W108" i="40"/>
  <c r="V108" i="40"/>
  <c r="U108" i="40"/>
  <c r="T108" i="40"/>
  <c r="S108" i="40"/>
  <c r="R108" i="40"/>
  <c r="Q108" i="40"/>
  <c r="P108" i="40"/>
  <c r="N108" i="40"/>
  <c r="M108" i="40"/>
  <c r="L108" i="40"/>
  <c r="K108" i="40"/>
  <c r="J108" i="40"/>
  <c r="I108" i="40"/>
  <c r="H108" i="40"/>
  <c r="G108" i="40"/>
  <c r="F108" i="40"/>
  <c r="E108" i="40"/>
  <c r="D108" i="40"/>
  <c r="C108" i="40"/>
  <c r="BN107" i="40"/>
  <c r="BM107" i="40"/>
  <c r="BL107" i="40"/>
  <c r="BK107" i="40"/>
  <c r="BJ107" i="40"/>
  <c r="BI107" i="40"/>
  <c r="BH107" i="40"/>
  <c r="BG107" i="40"/>
  <c r="BF107" i="40"/>
  <c r="BE107" i="40"/>
  <c r="BD107" i="40"/>
  <c r="BC107" i="40"/>
  <c r="BB107" i="40"/>
  <c r="BA107" i="40"/>
  <c r="AZ107" i="40"/>
  <c r="AY107" i="40"/>
  <c r="AX107" i="40"/>
  <c r="AW107" i="40"/>
  <c r="AV107" i="40"/>
  <c r="AU107" i="40"/>
  <c r="AT107" i="40"/>
  <c r="AS107" i="40"/>
  <c r="AR107" i="40"/>
  <c r="AQ107" i="40"/>
  <c r="AP107" i="40"/>
  <c r="AO107" i="40"/>
  <c r="AN107" i="40"/>
  <c r="AM107" i="40"/>
  <c r="AL107" i="40"/>
  <c r="AK107" i="40"/>
  <c r="AJ107" i="40"/>
  <c r="AI107" i="40"/>
  <c r="AH107" i="40"/>
  <c r="AG107" i="40"/>
  <c r="AF107" i="40"/>
  <c r="AE107" i="40"/>
  <c r="AD107" i="40"/>
  <c r="AC107" i="40"/>
  <c r="AB107" i="40"/>
  <c r="Z107" i="40"/>
  <c r="Y107" i="40"/>
  <c r="X107" i="40"/>
  <c r="W107" i="40"/>
  <c r="V107" i="40"/>
  <c r="U107" i="40"/>
  <c r="T107" i="40"/>
  <c r="S107" i="40"/>
  <c r="R107" i="40"/>
  <c r="Q107" i="40"/>
  <c r="P107" i="40"/>
  <c r="N107" i="40"/>
  <c r="M107" i="40"/>
  <c r="L107" i="40"/>
  <c r="K107" i="40"/>
  <c r="J107" i="40"/>
  <c r="I107" i="40"/>
  <c r="H107" i="40"/>
  <c r="G107" i="40"/>
  <c r="F107" i="40"/>
  <c r="E107" i="40"/>
  <c r="D107" i="40"/>
  <c r="C107" i="40"/>
  <c r="BN106" i="40"/>
  <c r="BM106" i="40"/>
  <c r="BL106" i="40"/>
  <c r="BK106" i="40"/>
  <c r="BJ106" i="40"/>
  <c r="BI106" i="40"/>
  <c r="BH106" i="40"/>
  <c r="BG106" i="40"/>
  <c r="BF106" i="40"/>
  <c r="BE106" i="40"/>
  <c r="BD106" i="40"/>
  <c r="BC106" i="40"/>
  <c r="BB106" i="40"/>
  <c r="BA106" i="40"/>
  <c r="AZ106" i="40"/>
  <c r="AY106" i="40"/>
  <c r="AX106" i="40"/>
  <c r="AW106" i="40"/>
  <c r="AV106" i="40"/>
  <c r="AU106" i="40"/>
  <c r="AT106" i="40"/>
  <c r="AS106" i="40"/>
  <c r="AR106" i="40"/>
  <c r="AQ106" i="40"/>
  <c r="AP106" i="40"/>
  <c r="AO106" i="40"/>
  <c r="AN106" i="40"/>
  <c r="AM106" i="40"/>
  <c r="AL106" i="40"/>
  <c r="AK106" i="40"/>
  <c r="AJ106" i="40"/>
  <c r="AI106" i="40"/>
  <c r="AH106" i="40"/>
  <c r="AG106" i="40"/>
  <c r="AF106" i="40"/>
  <c r="AE106" i="40"/>
  <c r="AD106" i="40"/>
  <c r="AC106" i="40"/>
  <c r="AB106" i="40"/>
  <c r="Z106" i="40"/>
  <c r="Y106" i="40"/>
  <c r="X106" i="40"/>
  <c r="W106" i="40"/>
  <c r="V106" i="40"/>
  <c r="U106" i="40"/>
  <c r="T106" i="40"/>
  <c r="S106" i="40"/>
  <c r="R106" i="40"/>
  <c r="Q106" i="40"/>
  <c r="P106" i="40"/>
  <c r="N106" i="40"/>
  <c r="M106" i="40"/>
  <c r="L106" i="40"/>
  <c r="K106" i="40"/>
  <c r="J106" i="40"/>
  <c r="I106" i="40"/>
  <c r="H106" i="40"/>
  <c r="G106" i="40"/>
  <c r="F106" i="40"/>
  <c r="E106" i="40"/>
  <c r="D106" i="40"/>
  <c r="C106" i="40"/>
  <c r="BN90" i="40"/>
  <c r="BM90" i="40"/>
  <c r="BL90" i="40"/>
  <c r="BK90" i="40"/>
  <c r="BJ90" i="40"/>
  <c r="BI90" i="40"/>
  <c r="BH90" i="40"/>
  <c r="BG90" i="40"/>
  <c r="BF90" i="40"/>
  <c r="BE90" i="40"/>
  <c r="BD90" i="40"/>
  <c r="BC90" i="40"/>
  <c r="BB90" i="40"/>
  <c r="BA90" i="40"/>
  <c r="AZ90" i="40"/>
  <c r="AY90" i="40"/>
  <c r="AX90" i="40"/>
  <c r="AW90" i="40"/>
  <c r="AV90" i="40"/>
  <c r="AU90" i="40"/>
  <c r="AT90" i="40"/>
  <c r="AS90" i="40"/>
  <c r="AR90" i="40"/>
  <c r="AQ90" i="40"/>
  <c r="AP90" i="40"/>
  <c r="AO90" i="40"/>
  <c r="AN90" i="40"/>
  <c r="AM90" i="40"/>
  <c r="AL90" i="40"/>
  <c r="AK90" i="40"/>
  <c r="AJ90" i="40"/>
  <c r="AI90" i="40"/>
  <c r="AH90" i="40"/>
  <c r="AG90" i="40"/>
  <c r="AF90" i="40"/>
  <c r="AE90" i="40"/>
  <c r="AD90" i="40"/>
  <c r="AC90" i="40"/>
  <c r="AB90" i="40"/>
  <c r="Z90" i="40"/>
  <c r="Y90" i="40"/>
  <c r="X90" i="40"/>
  <c r="W90" i="40"/>
  <c r="V90" i="40"/>
  <c r="U90" i="40"/>
  <c r="T90" i="40"/>
  <c r="S90" i="40"/>
  <c r="R90" i="40"/>
  <c r="Q90" i="40"/>
  <c r="P90" i="40"/>
  <c r="N90" i="40"/>
  <c r="M90" i="40"/>
  <c r="L90" i="40"/>
  <c r="K90" i="40"/>
  <c r="J90" i="40"/>
  <c r="I90" i="40"/>
  <c r="H90" i="40"/>
  <c r="G90" i="40"/>
  <c r="F90" i="40"/>
  <c r="E90" i="40"/>
  <c r="D90" i="40"/>
  <c r="C90" i="40"/>
  <c r="BN89" i="40"/>
  <c r="BM89" i="40"/>
  <c r="BL89" i="40"/>
  <c r="BK89" i="40"/>
  <c r="BJ89" i="40"/>
  <c r="BI89" i="40"/>
  <c r="BH89" i="40"/>
  <c r="BG89" i="40"/>
  <c r="BF89" i="40"/>
  <c r="BE89" i="40"/>
  <c r="BD89" i="40"/>
  <c r="BC89" i="40"/>
  <c r="BB89" i="40"/>
  <c r="BA89" i="40"/>
  <c r="AZ89" i="40"/>
  <c r="AY89" i="40"/>
  <c r="AX89" i="40"/>
  <c r="AW89" i="40"/>
  <c r="AV89" i="40"/>
  <c r="AU89" i="40"/>
  <c r="AT89" i="40"/>
  <c r="AS89" i="40"/>
  <c r="AR89" i="40"/>
  <c r="AQ89" i="40"/>
  <c r="AP89" i="40"/>
  <c r="AO89" i="40"/>
  <c r="AN89" i="40"/>
  <c r="AM89" i="40"/>
  <c r="AL89" i="40"/>
  <c r="AK89" i="40"/>
  <c r="AJ89" i="40"/>
  <c r="AI89" i="40"/>
  <c r="AH89" i="40"/>
  <c r="AG89" i="40"/>
  <c r="AF89" i="40"/>
  <c r="AE89" i="40"/>
  <c r="AD89" i="40"/>
  <c r="AC89" i="40"/>
  <c r="AB89" i="40"/>
  <c r="Z89" i="40"/>
  <c r="Y89" i="40"/>
  <c r="X89" i="40"/>
  <c r="W89" i="40"/>
  <c r="V89" i="40"/>
  <c r="U89" i="40"/>
  <c r="T89" i="40"/>
  <c r="S89" i="40"/>
  <c r="R89" i="40"/>
  <c r="Q89" i="40"/>
  <c r="P89" i="40"/>
  <c r="N89" i="40"/>
  <c r="M89" i="40"/>
  <c r="L89" i="40"/>
  <c r="K89" i="40"/>
  <c r="J89" i="40"/>
  <c r="I89" i="40"/>
  <c r="H89" i="40"/>
  <c r="G89" i="40"/>
  <c r="F89" i="40"/>
  <c r="E89" i="40"/>
  <c r="D89" i="40"/>
  <c r="C89" i="40"/>
  <c r="BN88" i="40"/>
  <c r="BM88" i="40"/>
  <c r="BL88" i="40"/>
  <c r="BK88" i="40"/>
  <c r="BJ88" i="40"/>
  <c r="BI88" i="40"/>
  <c r="BH88" i="40"/>
  <c r="BG88" i="40"/>
  <c r="BF88" i="40"/>
  <c r="BE88" i="40"/>
  <c r="BD88" i="40"/>
  <c r="BC88" i="40"/>
  <c r="BB88" i="40"/>
  <c r="BA88" i="40"/>
  <c r="AZ88" i="40"/>
  <c r="AY88" i="40"/>
  <c r="AX88" i="40"/>
  <c r="AW88" i="40"/>
  <c r="AV88" i="40"/>
  <c r="AU88" i="40"/>
  <c r="AT88" i="40"/>
  <c r="AS88" i="40"/>
  <c r="AR88" i="40"/>
  <c r="AQ88" i="40"/>
  <c r="AP88" i="40"/>
  <c r="AO88" i="40"/>
  <c r="AN88" i="40"/>
  <c r="AM88" i="40"/>
  <c r="AL88" i="40"/>
  <c r="AK88" i="40"/>
  <c r="AJ88" i="40"/>
  <c r="AI88" i="40"/>
  <c r="AH88" i="40"/>
  <c r="AG88" i="40"/>
  <c r="AF88" i="40"/>
  <c r="AE88" i="40"/>
  <c r="AD88" i="40"/>
  <c r="AC88" i="40"/>
  <c r="AB88" i="40"/>
  <c r="Z88" i="40"/>
  <c r="Y88" i="40"/>
  <c r="X88" i="40"/>
  <c r="W88" i="40"/>
  <c r="V88" i="40"/>
  <c r="U88" i="40"/>
  <c r="T88" i="40"/>
  <c r="S88" i="40"/>
  <c r="R88" i="40"/>
  <c r="Q88" i="40"/>
  <c r="P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N87" i="40"/>
  <c r="BM87" i="40"/>
  <c r="BL87" i="40"/>
  <c r="BK87" i="40"/>
  <c r="BJ87" i="40"/>
  <c r="BI87" i="40"/>
  <c r="BH87" i="40"/>
  <c r="BG87" i="40"/>
  <c r="BF87" i="40"/>
  <c r="BE87" i="40"/>
  <c r="BD87" i="40"/>
  <c r="BC87" i="40"/>
  <c r="BB87" i="40"/>
  <c r="BA87" i="40"/>
  <c r="AZ87" i="40"/>
  <c r="AY87" i="40"/>
  <c r="AX87" i="40"/>
  <c r="AW87" i="40"/>
  <c r="AV87" i="40"/>
  <c r="AU87" i="40"/>
  <c r="AT87" i="40"/>
  <c r="AS87" i="40"/>
  <c r="AR87" i="40"/>
  <c r="AQ87" i="40"/>
  <c r="AP87" i="40"/>
  <c r="AO87" i="40"/>
  <c r="AN87" i="40"/>
  <c r="AM87" i="40"/>
  <c r="AL87" i="40"/>
  <c r="AK87" i="40"/>
  <c r="AJ87" i="40"/>
  <c r="AI87" i="40"/>
  <c r="AH87" i="40"/>
  <c r="AG87" i="40"/>
  <c r="AF87" i="40"/>
  <c r="AE87" i="40"/>
  <c r="AD87" i="40"/>
  <c r="AC87" i="40"/>
  <c r="AB87" i="40"/>
  <c r="Z87" i="40"/>
  <c r="Y87" i="40"/>
  <c r="X87" i="40"/>
  <c r="W87" i="40"/>
  <c r="V87" i="40"/>
  <c r="U87" i="40"/>
  <c r="T87" i="40"/>
  <c r="S87" i="40"/>
  <c r="R87" i="40"/>
  <c r="Q87" i="40"/>
  <c r="P87" i="40"/>
  <c r="N87" i="40"/>
  <c r="M87" i="40"/>
  <c r="L87" i="40"/>
  <c r="K87" i="40"/>
  <c r="J87" i="40"/>
  <c r="I87" i="40"/>
  <c r="H87" i="40"/>
  <c r="G87" i="40"/>
  <c r="F87" i="40"/>
  <c r="E87" i="40"/>
  <c r="D87" i="40"/>
  <c r="C87" i="40"/>
  <c r="BN84" i="40"/>
  <c r="BM84" i="40"/>
  <c r="BL84" i="40"/>
  <c r="BK84" i="40"/>
  <c r="BJ84" i="40"/>
  <c r="BI84" i="40"/>
  <c r="BH84" i="40"/>
  <c r="BG84" i="40"/>
  <c r="BF84" i="40"/>
  <c r="BE84" i="40"/>
  <c r="BD84" i="40"/>
  <c r="BC84" i="40"/>
  <c r="BB84" i="40"/>
  <c r="BA84" i="40"/>
  <c r="AZ84" i="40"/>
  <c r="AY84" i="40"/>
  <c r="AX84" i="40"/>
  <c r="AW84" i="40"/>
  <c r="AV84" i="40"/>
  <c r="AU84" i="40"/>
  <c r="AT84" i="40"/>
  <c r="AS84" i="40"/>
  <c r="AR84" i="40"/>
  <c r="AQ84" i="40"/>
  <c r="AP84" i="40"/>
  <c r="AO84" i="40"/>
  <c r="AN84" i="40"/>
  <c r="AM84" i="40"/>
  <c r="AL84" i="40"/>
  <c r="AK84" i="40"/>
  <c r="AJ84" i="40"/>
  <c r="AI84" i="40"/>
  <c r="AH84" i="40"/>
  <c r="AG84" i="40"/>
  <c r="AF84" i="40"/>
  <c r="AE84" i="40"/>
  <c r="AD84" i="40"/>
  <c r="AC84" i="40"/>
  <c r="AB84" i="40"/>
  <c r="Z84" i="40"/>
  <c r="Y84" i="40"/>
  <c r="X84" i="40"/>
  <c r="W84" i="40"/>
  <c r="V84" i="40"/>
  <c r="U84" i="40"/>
  <c r="T84" i="40"/>
  <c r="S84" i="40"/>
  <c r="R84" i="40"/>
  <c r="Q84" i="40"/>
  <c r="P84" i="40"/>
  <c r="N84" i="40"/>
  <c r="M84" i="40"/>
  <c r="L84" i="40"/>
  <c r="K84" i="40"/>
  <c r="J84" i="40"/>
  <c r="I84" i="40"/>
  <c r="H84" i="40"/>
  <c r="G84" i="40"/>
  <c r="F84" i="40"/>
  <c r="E84" i="40"/>
  <c r="D84" i="40"/>
  <c r="C84" i="40"/>
  <c r="BN83" i="40"/>
  <c r="BM83" i="40"/>
  <c r="BL83" i="40"/>
  <c r="BK83" i="40"/>
  <c r="BJ83" i="40"/>
  <c r="BI83" i="40"/>
  <c r="BH83" i="40"/>
  <c r="BG83" i="40"/>
  <c r="BF83" i="40"/>
  <c r="BE83" i="40"/>
  <c r="BD83" i="40"/>
  <c r="BC83" i="40"/>
  <c r="BB83" i="40"/>
  <c r="BA83" i="40"/>
  <c r="AZ83" i="40"/>
  <c r="AY83" i="40"/>
  <c r="AX83" i="40"/>
  <c r="AW83" i="40"/>
  <c r="AV83" i="40"/>
  <c r="AU83" i="40"/>
  <c r="AT83" i="40"/>
  <c r="AS83" i="40"/>
  <c r="AR83" i="40"/>
  <c r="AQ83" i="40"/>
  <c r="AP83" i="40"/>
  <c r="AO83" i="40"/>
  <c r="AN83" i="40"/>
  <c r="AM83" i="40"/>
  <c r="AL83" i="40"/>
  <c r="AK83" i="40"/>
  <c r="AJ83" i="40"/>
  <c r="AI83" i="40"/>
  <c r="AH83" i="40"/>
  <c r="AG83" i="40"/>
  <c r="AF83" i="40"/>
  <c r="AE83" i="40"/>
  <c r="AD83" i="40"/>
  <c r="AC83" i="40"/>
  <c r="AB83" i="40"/>
  <c r="Z83" i="40"/>
  <c r="Y83" i="40"/>
  <c r="X83" i="40"/>
  <c r="W83" i="40"/>
  <c r="V83" i="40"/>
  <c r="U83" i="40"/>
  <c r="T83" i="40"/>
  <c r="S83" i="40"/>
  <c r="R83" i="40"/>
  <c r="Q83" i="40"/>
  <c r="P83" i="40"/>
  <c r="N83" i="40"/>
  <c r="M83" i="40"/>
  <c r="L83" i="40"/>
  <c r="K83" i="40"/>
  <c r="J83" i="40"/>
  <c r="I83" i="40"/>
  <c r="H83" i="40"/>
  <c r="G83" i="40"/>
  <c r="F83" i="40"/>
  <c r="E83" i="40"/>
  <c r="D83" i="40"/>
  <c r="C83" i="40"/>
  <c r="BN82" i="40"/>
  <c r="BM82" i="40"/>
  <c r="BL82" i="40"/>
  <c r="BK82" i="40"/>
  <c r="BJ82" i="40"/>
  <c r="BI82" i="40"/>
  <c r="BH82" i="40"/>
  <c r="BG82" i="40"/>
  <c r="BF82" i="40"/>
  <c r="BE82" i="40"/>
  <c r="BD82" i="40"/>
  <c r="BC82" i="40"/>
  <c r="BB82" i="40"/>
  <c r="BA82" i="40"/>
  <c r="AZ82" i="40"/>
  <c r="AY82" i="40"/>
  <c r="AX82" i="40"/>
  <c r="AW82" i="40"/>
  <c r="AV82" i="40"/>
  <c r="AU82" i="40"/>
  <c r="AT82" i="40"/>
  <c r="AS82" i="40"/>
  <c r="AR82" i="40"/>
  <c r="AQ82" i="40"/>
  <c r="AP82" i="40"/>
  <c r="AO82" i="40"/>
  <c r="AN82" i="40"/>
  <c r="AM82" i="40"/>
  <c r="AL82" i="40"/>
  <c r="AK82" i="40"/>
  <c r="AJ82" i="40"/>
  <c r="AI82" i="40"/>
  <c r="AH82" i="40"/>
  <c r="AG82" i="40"/>
  <c r="AF82" i="40"/>
  <c r="AE82" i="40"/>
  <c r="AD82" i="40"/>
  <c r="AC82" i="40"/>
  <c r="AB82" i="40"/>
  <c r="Z82" i="40"/>
  <c r="Y82" i="40"/>
  <c r="X82" i="40"/>
  <c r="W82" i="40"/>
  <c r="V82" i="40"/>
  <c r="U82" i="40"/>
  <c r="T82" i="40"/>
  <c r="S82" i="40"/>
  <c r="R82" i="40"/>
  <c r="Q82" i="40"/>
  <c r="P82" i="40"/>
  <c r="N82" i="40"/>
  <c r="M82" i="40"/>
  <c r="L82" i="40"/>
  <c r="K82" i="40"/>
  <c r="J82" i="40"/>
  <c r="I82" i="40"/>
  <c r="H82" i="40"/>
  <c r="G82" i="40"/>
  <c r="F82" i="40"/>
  <c r="E82" i="40"/>
  <c r="D82" i="40"/>
  <c r="C82" i="40"/>
  <c r="BN81" i="40"/>
  <c r="BM81" i="40"/>
  <c r="BL81" i="40"/>
  <c r="BK81" i="40"/>
  <c r="BJ81" i="40"/>
  <c r="BI81" i="40"/>
  <c r="BH81" i="40"/>
  <c r="BG81" i="40"/>
  <c r="BF81" i="40"/>
  <c r="BE81" i="40"/>
  <c r="BD81" i="40"/>
  <c r="BC81" i="40"/>
  <c r="BB81" i="40"/>
  <c r="BA81" i="40"/>
  <c r="AZ81" i="40"/>
  <c r="AY81" i="40"/>
  <c r="AX81" i="40"/>
  <c r="AW81" i="40"/>
  <c r="AV81" i="40"/>
  <c r="AU81" i="40"/>
  <c r="AT81" i="40"/>
  <c r="AS81" i="40"/>
  <c r="AR81" i="40"/>
  <c r="AQ81" i="40"/>
  <c r="AP81" i="40"/>
  <c r="AO81" i="40"/>
  <c r="AN81" i="40"/>
  <c r="AM81" i="40"/>
  <c r="AL81" i="40"/>
  <c r="AK81" i="40"/>
  <c r="AJ81" i="40"/>
  <c r="AI81" i="40"/>
  <c r="AH81" i="40"/>
  <c r="AG81" i="40"/>
  <c r="AF81" i="40"/>
  <c r="AE81" i="40"/>
  <c r="AD81" i="40"/>
  <c r="AC81" i="40"/>
  <c r="AB81" i="40"/>
  <c r="Z81" i="40"/>
  <c r="Y81" i="40"/>
  <c r="X81" i="40"/>
  <c r="W81" i="40"/>
  <c r="V81" i="40"/>
  <c r="U81" i="40"/>
  <c r="T81" i="40"/>
  <c r="S81" i="40"/>
  <c r="R81" i="40"/>
  <c r="Q81" i="40"/>
  <c r="P81" i="40"/>
  <c r="N81" i="40"/>
  <c r="M81" i="40"/>
  <c r="L81" i="40"/>
  <c r="K81" i="40"/>
  <c r="J81" i="40"/>
  <c r="I81" i="40"/>
  <c r="H81" i="40"/>
  <c r="G81" i="40"/>
  <c r="F81" i="40"/>
  <c r="E81" i="40"/>
  <c r="D81" i="40"/>
  <c r="C81" i="40"/>
  <c r="BN78" i="40"/>
  <c r="BM78" i="40"/>
  <c r="BL78" i="40"/>
  <c r="BK78" i="40"/>
  <c r="BJ78" i="40"/>
  <c r="BI78" i="40"/>
  <c r="BH78" i="40"/>
  <c r="BG78" i="40"/>
  <c r="BF78" i="40"/>
  <c r="BE78" i="40"/>
  <c r="BD78" i="40"/>
  <c r="BC78" i="40"/>
  <c r="BB78" i="40"/>
  <c r="BA78" i="40"/>
  <c r="AZ78" i="40"/>
  <c r="AY78" i="40"/>
  <c r="AX78" i="40"/>
  <c r="AW78" i="40"/>
  <c r="AV78" i="40"/>
  <c r="AU78" i="40"/>
  <c r="AT78" i="40"/>
  <c r="AS78" i="40"/>
  <c r="AR78" i="40"/>
  <c r="AQ78" i="40"/>
  <c r="AP78" i="40"/>
  <c r="AO78" i="40"/>
  <c r="AN78" i="40"/>
  <c r="AM78" i="40"/>
  <c r="AL78" i="40"/>
  <c r="AK78" i="40"/>
  <c r="AJ78" i="40"/>
  <c r="AI78" i="40"/>
  <c r="AH78" i="40"/>
  <c r="AG78" i="40"/>
  <c r="AF78" i="40"/>
  <c r="AE78" i="40"/>
  <c r="AD78" i="40"/>
  <c r="AC78" i="40"/>
  <c r="AB78" i="40"/>
  <c r="Z78" i="40"/>
  <c r="Y78" i="40"/>
  <c r="X78" i="40"/>
  <c r="W78" i="40"/>
  <c r="V78" i="40"/>
  <c r="U78" i="40"/>
  <c r="T78" i="40"/>
  <c r="S78" i="40"/>
  <c r="R78" i="40"/>
  <c r="Q78" i="40"/>
  <c r="P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N77" i="40"/>
  <c r="BM77" i="40"/>
  <c r="BL77" i="40"/>
  <c r="BK77" i="40"/>
  <c r="BJ77" i="40"/>
  <c r="BI77" i="40"/>
  <c r="BH77" i="40"/>
  <c r="BG77" i="40"/>
  <c r="BF77" i="40"/>
  <c r="BE77" i="40"/>
  <c r="BD77" i="40"/>
  <c r="BC77" i="40"/>
  <c r="BB77" i="40"/>
  <c r="BA77" i="40"/>
  <c r="AZ77" i="40"/>
  <c r="AY77" i="40"/>
  <c r="AX77" i="40"/>
  <c r="AW77" i="40"/>
  <c r="AV77" i="40"/>
  <c r="AU77" i="40"/>
  <c r="AT77" i="40"/>
  <c r="AS77" i="40"/>
  <c r="AR77" i="40"/>
  <c r="AQ77" i="40"/>
  <c r="AP77" i="40"/>
  <c r="AO77" i="40"/>
  <c r="AN77" i="40"/>
  <c r="AM77" i="40"/>
  <c r="AL77" i="40"/>
  <c r="AK77" i="40"/>
  <c r="AJ77" i="40"/>
  <c r="AI77" i="40"/>
  <c r="AH77" i="40"/>
  <c r="AG77" i="40"/>
  <c r="AF77" i="40"/>
  <c r="AE77" i="40"/>
  <c r="AD77" i="40"/>
  <c r="AC77" i="40"/>
  <c r="AB77" i="40"/>
  <c r="Z77" i="40"/>
  <c r="Y77" i="40"/>
  <c r="X77" i="40"/>
  <c r="W77" i="40"/>
  <c r="V77" i="40"/>
  <c r="U77" i="40"/>
  <c r="T77" i="40"/>
  <c r="S77" i="40"/>
  <c r="R77" i="40"/>
  <c r="Q77" i="40"/>
  <c r="P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N76" i="40"/>
  <c r="BM76" i="40"/>
  <c r="BL76" i="40"/>
  <c r="BK76" i="40"/>
  <c r="BJ76" i="40"/>
  <c r="BI76" i="40"/>
  <c r="BH76" i="40"/>
  <c r="BG76" i="40"/>
  <c r="BF76" i="40"/>
  <c r="BE76" i="40"/>
  <c r="BD76" i="40"/>
  <c r="BC76" i="40"/>
  <c r="BB76" i="40"/>
  <c r="BA76" i="40"/>
  <c r="AZ76" i="40"/>
  <c r="AY76" i="40"/>
  <c r="AX76" i="40"/>
  <c r="AW76" i="40"/>
  <c r="AV76" i="40"/>
  <c r="AU76" i="40"/>
  <c r="AT76" i="40"/>
  <c r="AS76" i="40"/>
  <c r="AR76" i="40"/>
  <c r="AQ76" i="40"/>
  <c r="AP76" i="40"/>
  <c r="AO76" i="40"/>
  <c r="AN76" i="40"/>
  <c r="AM76" i="40"/>
  <c r="AL76" i="40"/>
  <c r="AK76" i="40"/>
  <c r="AJ76" i="40"/>
  <c r="AI76" i="40"/>
  <c r="AH76" i="40"/>
  <c r="AG76" i="40"/>
  <c r="AF76" i="40"/>
  <c r="AE76" i="40"/>
  <c r="AD76" i="40"/>
  <c r="AC76" i="40"/>
  <c r="AB76" i="40"/>
  <c r="Z76" i="40"/>
  <c r="Y76" i="40"/>
  <c r="X76" i="40"/>
  <c r="W76" i="40"/>
  <c r="V76" i="40"/>
  <c r="U76" i="40"/>
  <c r="T76" i="40"/>
  <c r="S76" i="40"/>
  <c r="R76" i="40"/>
  <c r="Q76" i="40"/>
  <c r="P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N75" i="40"/>
  <c r="BM75" i="40"/>
  <c r="BL75" i="40"/>
  <c r="BK75" i="40"/>
  <c r="BJ75" i="40"/>
  <c r="BI75" i="40"/>
  <c r="BH75" i="40"/>
  <c r="BG75" i="40"/>
  <c r="BF75" i="40"/>
  <c r="BE75" i="40"/>
  <c r="BD75" i="40"/>
  <c r="BC75" i="40"/>
  <c r="BB75" i="40"/>
  <c r="BA75" i="40"/>
  <c r="AZ75" i="40"/>
  <c r="AY75" i="40"/>
  <c r="AX75" i="40"/>
  <c r="AW75" i="40"/>
  <c r="AV75" i="40"/>
  <c r="AU75" i="40"/>
  <c r="AT75" i="40"/>
  <c r="AS75" i="40"/>
  <c r="AR75" i="40"/>
  <c r="AQ75" i="40"/>
  <c r="AP75" i="40"/>
  <c r="AO75" i="40"/>
  <c r="AN75" i="40"/>
  <c r="AM75" i="40"/>
  <c r="AL75" i="40"/>
  <c r="AK75" i="40"/>
  <c r="AJ75" i="40"/>
  <c r="AI75" i="40"/>
  <c r="AH75" i="40"/>
  <c r="AG75" i="40"/>
  <c r="AF75" i="40"/>
  <c r="AE75" i="40"/>
  <c r="AD75" i="40"/>
  <c r="AC75" i="40"/>
  <c r="AB75" i="40"/>
  <c r="Z75" i="40"/>
  <c r="Y75" i="40"/>
  <c r="X75" i="40"/>
  <c r="W75" i="40"/>
  <c r="V75" i="40"/>
  <c r="U75" i="40"/>
  <c r="T75" i="40"/>
  <c r="S75" i="40"/>
  <c r="R75" i="40"/>
  <c r="Q75" i="40"/>
  <c r="P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N57" i="40"/>
  <c r="BM57" i="40"/>
  <c r="BL57" i="40"/>
  <c r="BK57" i="40"/>
  <c r="BJ57" i="40"/>
  <c r="BI57" i="40"/>
  <c r="BH57" i="40"/>
  <c r="BG57" i="40"/>
  <c r="BF57" i="40"/>
  <c r="BE57" i="40"/>
  <c r="BD57" i="40"/>
  <c r="BC57" i="40"/>
  <c r="BB57" i="40"/>
  <c r="BA57" i="40"/>
  <c r="AZ57" i="40"/>
  <c r="AY57" i="40"/>
  <c r="AX57" i="40"/>
  <c r="AW57" i="40"/>
  <c r="AV57" i="40"/>
  <c r="AU57" i="40"/>
  <c r="AT57" i="40"/>
  <c r="AS57" i="40"/>
  <c r="AR57" i="40"/>
  <c r="AQ57" i="40"/>
  <c r="AP57" i="40"/>
  <c r="AO57" i="40"/>
  <c r="AN57" i="40"/>
  <c r="AM57" i="40"/>
  <c r="AL57" i="40"/>
  <c r="AK57" i="40"/>
  <c r="AJ57" i="40"/>
  <c r="AI57" i="40"/>
  <c r="AH57" i="40"/>
  <c r="AG57" i="40"/>
  <c r="AF57" i="40"/>
  <c r="AE57" i="40"/>
  <c r="AD57" i="40"/>
  <c r="AC57" i="40"/>
  <c r="AB57" i="40"/>
  <c r="Z57" i="40"/>
  <c r="Y57" i="40"/>
  <c r="X57" i="40"/>
  <c r="W57" i="40"/>
  <c r="V57" i="40"/>
  <c r="U57" i="40"/>
  <c r="T57" i="40"/>
  <c r="S57" i="40"/>
  <c r="R57" i="40"/>
  <c r="Q57" i="40"/>
  <c r="P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N56" i="40"/>
  <c r="BM56" i="40"/>
  <c r="BL56" i="40"/>
  <c r="BK56" i="40"/>
  <c r="BJ56" i="40"/>
  <c r="BI56" i="40"/>
  <c r="BH56" i="40"/>
  <c r="BG56" i="40"/>
  <c r="BF56" i="40"/>
  <c r="BE56" i="40"/>
  <c r="BD56" i="40"/>
  <c r="BC56" i="40"/>
  <c r="BB56" i="40"/>
  <c r="BA56" i="40"/>
  <c r="AZ56" i="40"/>
  <c r="AY56" i="40"/>
  <c r="AX56" i="40"/>
  <c r="AW56" i="40"/>
  <c r="AV56" i="40"/>
  <c r="AU56" i="40"/>
  <c r="AT56" i="40"/>
  <c r="AS56" i="40"/>
  <c r="AR56" i="40"/>
  <c r="AQ56" i="40"/>
  <c r="AP56" i="40"/>
  <c r="AO56" i="40"/>
  <c r="AN56" i="40"/>
  <c r="AM56" i="40"/>
  <c r="AL56" i="40"/>
  <c r="AK56" i="40"/>
  <c r="AJ56" i="40"/>
  <c r="AI56" i="40"/>
  <c r="AH56" i="40"/>
  <c r="AG56" i="40"/>
  <c r="AF56" i="40"/>
  <c r="AE56" i="40"/>
  <c r="AD56" i="40"/>
  <c r="AC56" i="40"/>
  <c r="AB56" i="40"/>
  <c r="Z56" i="40"/>
  <c r="Y56" i="40"/>
  <c r="X56" i="40"/>
  <c r="W56" i="40"/>
  <c r="V56" i="40"/>
  <c r="U56" i="40"/>
  <c r="T56" i="40"/>
  <c r="S56" i="40"/>
  <c r="R56" i="40"/>
  <c r="Q56" i="40"/>
  <c r="P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N55" i="40"/>
  <c r="BM55" i="40"/>
  <c r="BL55" i="40"/>
  <c r="BK55" i="40"/>
  <c r="BJ55" i="40"/>
  <c r="BI55" i="40"/>
  <c r="BH55" i="40"/>
  <c r="BG55" i="40"/>
  <c r="BF55" i="40"/>
  <c r="BE55" i="40"/>
  <c r="BD55" i="40"/>
  <c r="BC55" i="40"/>
  <c r="BB55" i="40"/>
  <c r="BA55" i="40"/>
  <c r="AZ55" i="40"/>
  <c r="AY55" i="40"/>
  <c r="AX55" i="40"/>
  <c r="AW55" i="40"/>
  <c r="AV55" i="40"/>
  <c r="AU55" i="40"/>
  <c r="AT55" i="40"/>
  <c r="AS55" i="40"/>
  <c r="AR55" i="40"/>
  <c r="AQ55" i="40"/>
  <c r="AP55" i="40"/>
  <c r="AO55" i="40"/>
  <c r="AN55" i="40"/>
  <c r="AM55" i="40"/>
  <c r="AL55" i="40"/>
  <c r="AK55" i="40"/>
  <c r="AJ55" i="40"/>
  <c r="AI55" i="40"/>
  <c r="AH55" i="40"/>
  <c r="AG55" i="40"/>
  <c r="AF55" i="40"/>
  <c r="AE55" i="40"/>
  <c r="AD55" i="40"/>
  <c r="AC55" i="40"/>
  <c r="AB55" i="40"/>
  <c r="Z55" i="40"/>
  <c r="Y55" i="40"/>
  <c r="X55" i="40"/>
  <c r="W55" i="40"/>
  <c r="V55" i="40"/>
  <c r="U55" i="40"/>
  <c r="T55" i="40"/>
  <c r="S55" i="40"/>
  <c r="R55" i="40"/>
  <c r="Q55" i="40"/>
  <c r="P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N52" i="40"/>
  <c r="BM52" i="40"/>
  <c r="BL52" i="40"/>
  <c r="BK52" i="40"/>
  <c r="BJ52" i="40"/>
  <c r="BI52" i="40"/>
  <c r="BH52" i="40"/>
  <c r="BG52" i="40"/>
  <c r="BF52" i="40"/>
  <c r="BE52" i="40"/>
  <c r="BD52" i="40"/>
  <c r="BC52" i="40"/>
  <c r="BB52" i="40"/>
  <c r="BA52" i="40"/>
  <c r="AZ52" i="40"/>
  <c r="AY52" i="40"/>
  <c r="AX52" i="40"/>
  <c r="AW52" i="40"/>
  <c r="AV52" i="40"/>
  <c r="AU52" i="40"/>
  <c r="AT52" i="40"/>
  <c r="AS52" i="40"/>
  <c r="AR52" i="40"/>
  <c r="AQ52" i="40"/>
  <c r="AP52" i="40"/>
  <c r="AO52" i="40"/>
  <c r="AN52" i="40"/>
  <c r="AM52" i="40"/>
  <c r="AL52" i="40"/>
  <c r="AK52" i="40"/>
  <c r="AJ52" i="40"/>
  <c r="AI52" i="40"/>
  <c r="AH52" i="40"/>
  <c r="AG52" i="40"/>
  <c r="AF52" i="40"/>
  <c r="AE52" i="40"/>
  <c r="AD52" i="40"/>
  <c r="AC52" i="40"/>
  <c r="AB52" i="40"/>
  <c r="Z52" i="40"/>
  <c r="Y52" i="40"/>
  <c r="X52" i="40"/>
  <c r="W52" i="40"/>
  <c r="V52" i="40"/>
  <c r="U52" i="40"/>
  <c r="T52" i="40"/>
  <c r="S52" i="40"/>
  <c r="R52" i="40"/>
  <c r="Q52" i="40"/>
  <c r="P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N51" i="40"/>
  <c r="BM51" i="40"/>
  <c r="BL51" i="40"/>
  <c r="BK51" i="40"/>
  <c r="BJ51" i="40"/>
  <c r="BI51" i="40"/>
  <c r="BH51" i="40"/>
  <c r="BG51" i="40"/>
  <c r="BF51" i="40"/>
  <c r="BE51" i="40"/>
  <c r="BD51" i="40"/>
  <c r="BC51" i="40"/>
  <c r="BB51" i="40"/>
  <c r="BA51" i="40"/>
  <c r="AZ51" i="40"/>
  <c r="AY51" i="40"/>
  <c r="AX51" i="40"/>
  <c r="AW51" i="40"/>
  <c r="AV51" i="40"/>
  <c r="AU51" i="40"/>
  <c r="AT51" i="40"/>
  <c r="AS51" i="40"/>
  <c r="AR51" i="40"/>
  <c r="AQ51" i="40"/>
  <c r="AP51" i="40"/>
  <c r="AO51" i="40"/>
  <c r="AN51" i="40"/>
  <c r="AM51" i="40"/>
  <c r="AL51" i="40"/>
  <c r="AK51" i="40"/>
  <c r="AJ51" i="40"/>
  <c r="AI51" i="40"/>
  <c r="AH51" i="40"/>
  <c r="AG51" i="40"/>
  <c r="AF51" i="40"/>
  <c r="AE51" i="40"/>
  <c r="AD51" i="40"/>
  <c r="AC51" i="40"/>
  <c r="AB51" i="40"/>
  <c r="Z51" i="40"/>
  <c r="Y51" i="40"/>
  <c r="X51" i="40"/>
  <c r="W51" i="40"/>
  <c r="V51" i="40"/>
  <c r="U51" i="40"/>
  <c r="T51" i="40"/>
  <c r="S51" i="40"/>
  <c r="R51" i="40"/>
  <c r="Q51" i="40"/>
  <c r="P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N50" i="40"/>
  <c r="BM50" i="40"/>
  <c r="BL50" i="40"/>
  <c r="BK50" i="40"/>
  <c r="BJ50" i="40"/>
  <c r="BI50" i="40"/>
  <c r="BH50" i="40"/>
  <c r="BG50" i="40"/>
  <c r="BF50" i="40"/>
  <c r="BE50" i="40"/>
  <c r="BD50" i="40"/>
  <c r="BC50" i="40"/>
  <c r="BB50" i="40"/>
  <c r="BA50" i="40"/>
  <c r="AZ50" i="40"/>
  <c r="AY50" i="40"/>
  <c r="AX50" i="40"/>
  <c r="AW50" i="40"/>
  <c r="AV50" i="40"/>
  <c r="AU50" i="40"/>
  <c r="AT50" i="40"/>
  <c r="AS50" i="40"/>
  <c r="AR50" i="40"/>
  <c r="AQ50" i="40"/>
  <c r="AP50" i="40"/>
  <c r="AO50" i="40"/>
  <c r="AN50" i="40"/>
  <c r="AM50" i="40"/>
  <c r="AL50" i="40"/>
  <c r="AK50" i="40"/>
  <c r="AJ50" i="40"/>
  <c r="AI50" i="40"/>
  <c r="AH50" i="40"/>
  <c r="AG50" i="40"/>
  <c r="AF50" i="40"/>
  <c r="AE50" i="40"/>
  <c r="AD50" i="40"/>
  <c r="AC50" i="40"/>
  <c r="AB50" i="40"/>
  <c r="Z50" i="40"/>
  <c r="Y50" i="40"/>
  <c r="X50" i="40"/>
  <c r="W50" i="40"/>
  <c r="V50" i="40"/>
  <c r="U50" i="40"/>
  <c r="T50" i="40"/>
  <c r="S50" i="40"/>
  <c r="R50" i="40"/>
  <c r="Q50" i="40"/>
  <c r="P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N47" i="40"/>
  <c r="BM47" i="40"/>
  <c r="BL47" i="40"/>
  <c r="BK47" i="40"/>
  <c r="BJ47" i="40"/>
  <c r="BI47" i="40"/>
  <c r="BH47" i="40"/>
  <c r="BG47" i="40"/>
  <c r="BF47" i="40"/>
  <c r="BE47" i="40"/>
  <c r="BD47" i="40"/>
  <c r="BC47" i="40"/>
  <c r="BB47" i="40"/>
  <c r="BA47" i="40"/>
  <c r="AZ47" i="40"/>
  <c r="AY47" i="40"/>
  <c r="AX47" i="40"/>
  <c r="AW47" i="40"/>
  <c r="AV47" i="40"/>
  <c r="AU47" i="40"/>
  <c r="AT47" i="40"/>
  <c r="AS47" i="40"/>
  <c r="AR47" i="40"/>
  <c r="AQ47" i="40"/>
  <c r="AP47" i="40"/>
  <c r="AO47" i="40"/>
  <c r="AN47" i="40"/>
  <c r="AM47" i="40"/>
  <c r="AL47" i="40"/>
  <c r="AK47" i="40"/>
  <c r="AJ47" i="40"/>
  <c r="AI47" i="40"/>
  <c r="AH47" i="40"/>
  <c r="AG47" i="40"/>
  <c r="AF47" i="40"/>
  <c r="AE47" i="40"/>
  <c r="AD47" i="40"/>
  <c r="AC47" i="40"/>
  <c r="AB47" i="40"/>
  <c r="Z47" i="40"/>
  <c r="Y47" i="40"/>
  <c r="X47" i="40"/>
  <c r="W47" i="40"/>
  <c r="V47" i="40"/>
  <c r="U47" i="40"/>
  <c r="T47" i="40"/>
  <c r="S47" i="40"/>
  <c r="R47" i="40"/>
  <c r="Q47" i="40"/>
  <c r="P47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N46" i="40"/>
  <c r="BM46" i="40"/>
  <c r="BL46" i="40"/>
  <c r="BK46" i="40"/>
  <c r="BJ46" i="40"/>
  <c r="BI46" i="40"/>
  <c r="BH46" i="40"/>
  <c r="BG46" i="40"/>
  <c r="BF46" i="40"/>
  <c r="BE46" i="40"/>
  <c r="BD46" i="40"/>
  <c r="BC46" i="40"/>
  <c r="BB46" i="40"/>
  <c r="BA46" i="40"/>
  <c r="AZ46" i="40"/>
  <c r="AY46" i="40"/>
  <c r="AX46" i="40"/>
  <c r="AW46" i="40"/>
  <c r="AV46" i="40"/>
  <c r="AU46" i="40"/>
  <c r="AT46" i="40"/>
  <c r="AS46" i="40"/>
  <c r="AR46" i="40"/>
  <c r="AQ46" i="40"/>
  <c r="AP46" i="40"/>
  <c r="AO46" i="40"/>
  <c r="AN46" i="40"/>
  <c r="AM46" i="40"/>
  <c r="AL46" i="40"/>
  <c r="AK46" i="40"/>
  <c r="AJ46" i="40"/>
  <c r="AI46" i="40"/>
  <c r="AH46" i="40"/>
  <c r="AG46" i="40"/>
  <c r="AF46" i="40"/>
  <c r="AE46" i="40"/>
  <c r="AD46" i="40"/>
  <c r="AC46" i="40"/>
  <c r="AB46" i="40"/>
  <c r="Z46" i="40"/>
  <c r="Y46" i="40"/>
  <c r="X46" i="40"/>
  <c r="W46" i="40"/>
  <c r="V46" i="40"/>
  <c r="U46" i="40"/>
  <c r="T46" i="40"/>
  <c r="S46" i="40"/>
  <c r="R46" i="40"/>
  <c r="Q46" i="40"/>
  <c r="P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N45" i="40"/>
  <c r="BM45" i="40"/>
  <c r="BL45" i="40"/>
  <c r="BK45" i="40"/>
  <c r="BJ45" i="40"/>
  <c r="BI45" i="40"/>
  <c r="BH45" i="40"/>
  <c r="BG45" i="40"/>
  <c r="BF45" i="40"/>
  <c r="BE45" i="40"/>
  <c r="BD45" i="40"/>
  <c r="BC45" i="40"/>
  <c r="BB45" i="40"/>
  <c r="BA45" i="40"/>
  <c r="AZ45" i="40"/>
  <c r="AY45" i="40"/>
  <c r="AX45" i="40"/>
  <c r="AW45" i="40"/>
  <c r="AV45" i="40"/>
  <c r="AU45" i="40"/>
  <c r="AT45" i="40"/>
  <c r="AS45" i="40"/>
  <c r="AR45" i="40"/>
  <c r="AQ45" i="40"/>
  <c r="AP45" i="40"/>
  <c r="AO45" i="40"/>
  <c r="AN45" i="40"/>
  <c r="AM45" i="40"/>
  <c r="AL45" i="40"/>
  <c r="AK45" i="40"/>
  <c r="AJ45" i="40"/>
  <c r="AI45" i="40"/>
  <c r="AH45" i="40"/>
  <c r="AG45" i="40"/>
  <c r="AF45" i="40"/>
  <c r="AE45" i="40"/>
  <c r="AD45" i="40"/>
  <c r="AC45" i="40"/>
  <c r="AB45" i="40"/>
  <c r="Z45" i="40"/>
  <c r="Y45" i="40"/>
  <c r="X45" i="40"/>
  <c r="W45" i="40"/>
  <c r="V45" i="40"/>
  <c r="U45" i="40"/>
  <c r="T45" i="40"/>
  <c r="S45" i="40"/>
  <c r="R45" i="40"/>
  <c r="Q45" i="40"/>
  <c r="P45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V31" i="62" l="1"/>
  <c r="W31" i="62" s="1"/>
  <c r="AF31" i="62" s="1"/>
  <c r="V30" i="62"/>
  <c r="W30" i="62" s="1"/>
  <c r="AC30" i="62" s="1"/>
  <c r="V29" i="62"/>
  <c r="W29" i="62" s="1"/>
  <c r="AG29" i="62" s="1"/>
  <c r="V28" i="62"/>
  <c r="W28" i="62" s="1"/>
  <c r="AF28" i="62" s="1"/>
  <c r="V27" i="62"/>
  <c r="W27" i="62" s="1"/>
  <c r="V26" i="62"/>
  <c r="W26" i="62" s="1"/>
  <c r="V25" i="62"/>
  <c r="W25" i="62" s="1"/>
  <c r="AF25" i="62" s="1"/>
  <c r="V24" i="62"/>
  <c r="W24" i="62" s="1"/>
  <c r="AG24" i="62" s="1"/>
  <c r="V23" i="62"/>
  <c r="W23" i="62" s="1"/>
  <c r="AG23" i="62" s="1"/>
  <c r="V21" i="62"/>
  <c r="W21" i="62" s="1"/>
  <c r="V20" i="62"/>
  <c r="W20" i="62" s="1"/>
  <c r="AE20" i="62" s="1"/>
  <c r="V19" i="62"/>
  <c r="W19" i="62" s="1"/>
  <c r="AF19" i="62" s="1"/>
  <c r="V18" i="62"/>
  <c r="W18" i="62" s="1"/>
  <c r="AG18" i="62" s="1"/>
  <c r="V17" i="62"/>
  <c r="W17" i="62" s="1"/>
  <c r="AA17" i="62" s="1"/>
  <c r="V15" i="62"/>
  <c r="W15" i="62" s="1"/>
  <c r="AE15" i="62" s="1"/>
  <c r="V14" i="62"/>
  <c r="W14" i="62" s="1"/>
  <c r="V13" i="62"/>
  <c r="W13" i="62" s="1"/>
  <c r="AD13" i="62" s="1"/>
  <c r="V11" i="62"/>
  <c r="W11" i="62" s="1"/>
  <c r="AG11" i="62" s="1"/>
  <c r="V10" i="62"/>
  <c r="W10" i="62" s="1"/>
  <c r="AC10" i="62" s="1"/>
  <c r="V9" i="62"/>
  <c r="W9" i="62" s="1"/>
  <c r="AC9" i="62" s="1"/>
  <c r="V8" i="62"/>
  <c r="W8" i="62" s="1"/>
  <c r="AD8" i="62" s="1"/>
  <c r="V7" i="62"/>
  <c r="W7" i="62" s="1"/>
  <c r="V6" i="62"/>
  <c r="W6" i="62" s="1"/>
  <c r="V5" i="62"/>
  <c r="W5" i="62" s="1"/>
  <c r="V4" i="62"/>
  <c r="U4" i="62"/>
  <c r="Z29" i="62" l="1"/>
  <c r="Z11" i="62"/>
  <c r="AA15" i="62"/>
  <c r="AB28" i="62"/>
  <c r="AK28" i="62" s="1"/>
  <c r="AL28" i="62" s="1"/>
  <c r="AE29" i="62"/>
  <c r="AC6" i="62"/>
  <c r="AB6" i="62"/>
  <c r="AK6" i="62" s="1"/>
  <c r="AL6" i="62" s="1"/>
  <c r="AM6" i="62" s="1"/>
  <c r="AH9" i="62"/>
  <c r="AG17" i="62"/>
  <c r="AE11" i="62"/>
  <c r="AB19" i="62"/>
  <c r="AK19" i="62" s="1"/>
  <c r="AL19" i="62" s="1"/>
  <c r="AA29" i="62"/>
  <c r="Z9" i="62"/>
  <c r="Z17" i="62"/>
  <c r="AC24" i="62"/>
  <c r="AG6" i="62"/>
  <c r="AD17" i="62"/>
  <c r="AG19" i="62"/>
  <c r="Z25" i="62"/>
  <c r="AG25" i="62"/>
  <c r="AD30" i="62"/>
  <c r="Y6" i="62"/>
  <c r="AA11" i="62"/>
  <c r="Z15" i="62"/>
  <c r="Y17" i="62"/>
  <c r="AE17" i="62"/>
  <c r="Z19" i="62"/>
  <c r="AA24" i="62"/>
  <c r="AB25" i="62"/>
  <c r="AK25" i="62" s="1"/>
  <c r="AL25" i="62" s="1"/>
  <c r="AM25" i="62" s="1"/>
  <c r="AD25" i="62"/>
  <c r="Y25" i="62"/>
  <c r="AG21" i="62"/>
  <c r="AC21" i="62"/>
  <c r="Y21" i="62"/>
  <c r="AF21" i="62"/>
  <c r="AA21" i="62"/>
  <c r="AE21" i="62"/>
  <c r="Z21" i="62"/>
  <c r="AD21" i="62"/>
  <c r="AB21" i="62"/>
  <c r="AK21" i="62" s="1"/>
  <c r="AH21" i="62"/>
  <c r="AH26" i="62"/>
  <c r="AD26" i="62"/>
  <c r="Z26" i="62"/>
  <c r="AF26" i="62"/>
  <c r="AA26" i="62"/>
  <c r="AE26" i="62"/>
  <c r="Y26" i="62"/>
  <c r="AB26" i="62"/>
  <c r="AK26" i="62" s="1"/>
  <c r="AG26" i="62"/>
  <c r="AC26" i="62"/>
  <c r="AH7" i="62"/>
  <c r="AD7" i="62"/>
  <c r="Z7" i="62"/>
  <c r="AG7" i="62"/>
  <c r="AC7" i="62"/>
  <c r="Y7" i="62"/>
  <c r="AB7" i="62"/>
  <c r="AK7" i="62" s="1"/>
  <c r="AA7" i="62"/>
  <c r="AF7" i="62"/>
  <c r="AE7" i="62"/>
  <c r="AF5" i="62"/>
  <c r="AB5" i="62"/>
  <c r="AK5" i="62" s="1"/>
  <c r="AE5" i="62"/>
  <c r="AA5" i="62"/>
  <c r="AD5" i="62"/>
  <c r="AH14" i="62"/>
  <c r="AD14" i="62"/>
  <c r="Z14" i="62"/>
  <c r="AE14" i="62"/>
  <c r="Y14" i="62"/>
  <c r="AC14" i="62"/>
  <c r="AG14" i="62"/>
  <c r="AH27" i="62"/>
  <c r="AD27" i="62"/>
  <c r="Z27" i="62"/>
  <c r="AF27" i="62"/>
  <c r="AA27" i="62"/>
  <c r="AE27" i="62"/>
  <c r="Y27" i="62"/>
  <c r="Y5" i="62"/>
  <c r="AG5" i="62"/>
  <c r="AG8" i="62"/>
  <c r="AC8" i="62"/>
  <c r="Y8" i="62"/>
  <c r="AF8" i="62"/>
  <c r="AB8" i="62"/>
  <c r="AK8" i="62" s="1"/>
  <c r="AE8" i="62"/>
  <c r="AE10" i="62"/>
  <c r="AA10" i="62"/>
  <c r="AH10" i="62"/>
  <c r="AD10" i="62"/>
  <c r="Z10" i="62"/>
  <c r="AF10" i="62"/>
  <c r="AE13" i="62"/>
  <c r="AA13" i="62"/>
  <c r="AG13" i="62"/>
  <c r="AB13" i="62"/>
  <c r="AK13" i="62" s="1"/>
  <c r="AF13" i="62"/>
  <c r="Z13" i="62"/>
  <c r="AH13" i="62"/>
  <c r="AA14" i="62"/>
  <c r="AE18" i="62"/>
  <c r="AA18" i="62"/>
  <c r="AF18" i="62"/>
  <c r="Z18" i="62"/>
  <c r="AD18" i="62"/>
  <c r="Y18" i="62"/>
  <c r="AH18" i="62"/>
  <c r="AH20" i="62"/>
  <c r="AD20" i="62"/>
  <c r="Z20" i="62"/>
  <c r="AG20" i="62"/>
  <c r="AB20" i="62"/>
  <c r="AK20" i="62" s="1"/>
  <c r="AF20" i="62"/>
  <c r="AA20" i="62"/>
  <c r="AF23" i="62"/>
  <c r="AB23" i="62"/>
  <c r="AK23" i="62" s="1"/>
  <c r="AE23" i="62"/>
  <c r="Z23" i="62"/>
  <c r="AD23" i="62"/>
  <c r="Y23" i="62"/>
  <c r="AH23" i="62"/>
  <c r="AB27" i="62"/>
  <c r="AK27" i="62" s="1"/>
  <c r="AH31" i="62"/>
  <c r="AD31" i="62"/>
  <c r="Z31" i="62"/>
  <c r="AE31" i="62"/>
  <c r="Y31" i="62"/>
  <c r="AC31" i="62"/>
  <c r="AG31" i="62"/>
  <c r="W4" i="62"/>
  <c r="Z5" i="62"/>
  <c r="AH5" i="62"/>
  <c r="Z8" i="62"/>
  <c r="AH8" i="62"/>
  <c r="AF9" i="62"/>
  <c r="AB9" i="62"/>
  <c r="AK9" i="62" s="1"/>
  <c r="AE9" i="62"/>
  <c r="AA9" i="62"/>
  <c r="AD9" i="62"/>
  <c r="Y10" i="62"/>
  <c r="AG10" i="62"/>
  <c r="Y13" i="62"/>
  <c r="AB14" i="62"/>
  <c r="AK14" i="62" s="1"/>
  <c r="AB18" i="62"/>
  <c r="AK18" i="62" s="1"/>
  <c r="Y20" i="62"/>
  <c r="AA23" i="62"/>
  <c r="AC27" i="62"/>
  <c r="AG28" i="62"/>
  <c r="AC28" i="62"/>
  <c r="Y28" i="62"/>
  <c r="AE28" i="62"/>
  <c r="Z28" i="62"/>
  <c r="AD28" i="62"/>
  <c r="AH28" i="62"/>
  <c r="AE30" i="62"/>
  <c r="AA30" i="62"/>
  <c r="AG30" i="62"/>
  <c r="AB30" i="62"/>
  <c r="AK30" i="62" s="1"/>
  <c r="AF30" i="62"/>
  <c r="Z30" i="62"/>
  <c r="AH30" i="62"/>
  <c r="AA31" i="62"/>
  <c r="AC5" i="62"/>
  <c r="AE6" i="62"/>
  <c r="AA6" i="62"/>
  <c r="AH6" i="62"/>
  <c r="AD6" i="62"/>
  <c r="Z6" i="62"/>
  <c r="AF6" i="62"/>
  <c r="AA8" i="62"/>
  <c r="Y9" i="62"/>
  <c r="AG9" i="62"/>
  <c r="AB10" i="62"/>
  <c r="AK10" i="62" s="1"/>
  <c r="AC13" i="62"/>
  <c r="AF14" i="62"/>
  <c r="AG15" i="62"/>
  <c r="AC15" i="62"/>
  <c r="Y15" i="62"/>
  <c r="AD15" i="62"/>
  <c r="AH15" i="62"/>
  <c r="AB15" i="62"/>
  <c r="AK15" i="62" s="1"/>
  <c r="AF15" i="62"/>
  <c r="AC18" i="62"/>
  <c r="AC20" i="62"/>
  <c r="AC23" i="62"/>
  <c r="AF24" i="62"/>
  <c r="AB24" i="62"/>
  <c r="AK24" i="62" s="1"/>
  <c r="AE24" i="62"/>
  <c r="Z24" i="62"/>
  <c r="AD24" i="62"/>
  <c r="Y24" i="62"/>
  <c r="AH24" i="62"/>
  <c r="AG27" i="62"/>
  <c r="AA28" i="62"/>
  <c r="Y30" i="62"/>
  <c r="AB31" i="62"/>
  <c r="AK31" i="62" s="1"/>
  <c r="AF11" i="62"/>
  <c r="AB11" i="62"/>
  <c r="AK11" i="62" s="1"/>
  <c r="AC11" i="62"/>
  <c r="AH11" i="62"/>
  <c r="AE19" i="62"/>
  <c r="AA19" i="62"/>
  <c r="AC19" i="62"/>
  <c r="AH19" i="62"/>
  <c r="AF29" i="62"/>
  <c r="AB29" i="62"/>
  <c r="AK29" i="62" s="1"/>
  <c r="AC29" i="62"/>
  <c r="AH29" i="62"/>
  <c r="Y11" i="62"/>
  <c r="AD11" i="62"/>
  <c r="AF17" i="62"/>
  <c r="AB17" i="62"/>
  <c r="AK17" i="62" s="1"/>
  <c r="AC17" i="62"/>
  <c r="AH17" i="62"/>
  <c r="Y19" i="62"/>
  <c r="AD19" i="62"/>
  <c r="AE25" i="62"/>
  <c r="AA25" i="62"/>
  <c r="AC25" i="62"/>
  <c r="AH25" i="62"/>
  <c r="Y29" i="62"/>
  <c r="AD29" i="62"/>
  <c r="AM28" i="62" l="1"/>
  <c r="AM19" i="62"/>
  <c r="AI15" i="62"/>
  <c r="AI9" i="62"/>
  <c r="AI5" i="62"/>
  <c r="AL24" i="62"/>
  <c r="AM24" i="62" s="1"/>
  <c r="AL9" i="62"/>
  <c r="AM9" i="62" s="1"/>
  <c r="AL23" i="62"/>
  <c r="AM23" i="62" s="1"/>
  <c r="AL20" i="62"/>
  <c r="AM20" i="62" s="1"/>
  <c r="AI20" i="62"/>
  <c r="AL13" i="62"/>
  <c r="AM13" i="62" s="1"/>
  <c r="AI27" i="62"/>
  <c r="AL5" i="62"/>
  <c r="AM5" i="62" s="1"/>
  <c r="AI17" i="62"/>
  <c r="AI29" i="62"/>
  <c r="AI19" i="62"/>
  <c r="AI11" i="62"/>
  <c r="AL31" i="62"/>
  <c r="AM31" i="62" s="1"/>
  <c r="AL18" i="62"/>
  <c r="AM18" i="62" s="1"/>
  <c r="AL14" i="62"/>
  <c r="AM14" i="62" s="1"/>
  <c r="AI31" i="62"/>
  <c r="AI18" i="62"/>
  <c r="AI13" i="62"/>
  <c r="AL7" i="62"/>
  <c r="AM7" i="62" s="1"/>
  <c r="AI26" i="62"/>
  <c r="AI6" i="62"/>
  <c r="AL30" i="62"/>
  <c r="AM30" i="62" s="1"/>
  <c r="AI28" i="62"/>
  <c r="AI8" i="62"/>
  <c r="AG4" i="62"/>
  <c r="AC4" i="62"/>
  <c r="Y4" i="62"/>
  <c r="AF4" i="62"/>
  <c r="AE4" i="62"/>
  <c r="Z4" i="62"/>
  <c r="AD4" i="62"/>
  <c r="AB4" i="62"/>
  <c r="AH4" i="62"/>
  <c r="AA4" i="62"/>
  <c r="AL27" i="62"/>
  <c r="AM27" i="62" s="1"/>
  <c r="AL26" i="62"/>
  <c r="AM26" i="62" s="1"/>
  <c r="AI21" i="62"/>
  <c r="AI25" i="62"/>
  <c r="AL17" i="62"/>
  <c r="AM17" i="62" s="1"/>
  <c r="AL29" i="62"/>
  <c r="AM29" i="62" s="1"/>
  <c r="AL11" i="62"/>
  <c r="AM11" i="62" s="1"/>
  <c r="AI24" i="62"/>
  <c r="AL15" i="62"/>
  <c r="AM15" i="62" s="1"/>
  <c r="AL10" i="62"/>
  <c r="AM10" i="62" s="1"/>
  <c r="AI30" i="62"/>
  <c r="AI23" i="62"/>
  <c r="AI10" i="62"/>
  <c r="AL8" i="62"/>
  <c r="AM8" i="62" s="1"/>
  <c r="AI14" i="62"/>
  <c r="AI7" i="62"/>
  <c r="AL21" i="62"/>
  <c r="AM21" i="62" s="1"/>
  <c r="AI4" i="62" l="1"/>
  <c r="AK4" i="62"/>
  <c r="AL4" i="62" l="1"/>
  <c r="AM4" i="62" s="1"/>
  <c r="Z94" i="61" l="1"/>
  <c r="Z93" i="61"/>
  <c r="Z92" i="61"/>
  <c r="AE92" i="61" s="1"/>
  <c r="AN92" i="61" s="1"/>
  <c r="D92" i="61"/>
  <c r="C92" i="61"/>
  <c r="Z91" i="61"/>
  <c r="AJ91" i="61" s="1"/>
  <c r="D91" i="61"/>
  <c r="C91" i="61"/>
  <c r="Z90" i="61"/>
  <c r="D90" i="61"/>
  <c r="Z89" i="61"/>
  <c r="AI89" i="61" s="1"/>
  <c r="D89" i="61"/>
  <c r="C89" i="61"/>
  <c r="Z88" i="61"/>
  <c r="AG88" i="61" s="1"/>
  <c r="B88" i="61"/>
  <c r="D88" i="61" s="1"/>
  <c r="Z85" i="61"/>
  <c r="AJ85" i="61" s="1"/>
  <c r="Z84" i="61"/>
  <c r="Z83" i="61"/>
  <c r="Z82" i="61"/>
  <c r="Z81" i="61"/>
  <c r="D81" i="61"/>
  <c r="C81" i="61"/>
  <c r="Z80" i="61"/>
  <c r="D80" i="61"/>
  <c r="C80" i="61"/>
  <c r="Z79" i="61"/>
  <c r="D79" i="61"/>
  <c r="C79" i="61"/>
  <c r="Z78" i="61"/>
  <c r="AK78" i="61" s="1"/>
  <c r="D78" i="61"/>
  <c r="C78" i="61"/>
  <c r="Z77" i="61"/>
  <c r="D77" i="61"/>
  <c r="C77" i="61"/>
  <c r="Z76" i="61"/>
  <c r="D76" i="61"/>
  <c r="C76" i="61"/>
  <c r="Z75" i="61"/>
  <c r="D75" i="61"/>
  <c r="C75" i="61"/>
  <c r="Z74" i="61"/>
  <c r="D74" i="61"/>
  <c r="C74" i="61"/>
  <c r="Z71" i="61"/>
  <c r="Z70" i="61"/>
  <c r="AB70" i="61" s="1"/>
  <c r="Z69" i="61"/>
  <c r="Z68" i="61"/>
  <c r="Z67" i="61"/>
  <c r="AJ67" i="61" s="1"/>
  <c r="Z66" i="61"/>
  <c r="AE66" i="61" s="1"/>
  <c r="AN66" i="61" s="1"/>
  <c r="Z65" i="61"/>
  <c r="AI65" i="61" s="1"/>
  <c r="Z64" i="61"/>
  <c r="AD64" i="61" s="1"/>
  <c r="Z63" i="61"/>
  <c r="AI63" i="61" s="1"/>
  <c r="Z62" i="61"/>
  <c r="AI62" i="61" s="1"/>
  <c r="Z61" i="61"/>
  <c r="Z60" i="61"/>
  <c r="AI60" i="61" s="1"/>
  <c r="Z59" i="61"/>
  <c r="AD59" i="61" s="1"/>
  <c r="Z58" i="61"/>
  <c r="AI58" i="61" s="1"/>
  <c r="Z57" i="61"/>
  <c r="AD57" i="61" s="1"/>
  <c r="Z56" i="61"/>
  <c r="AI56" i="61" s="1"/>
  <c r="Z55" i="61"/>
  <c r="AI55" i="61" s="1"/>
  <c r="Z54" i="61"/>
  <c r="AI54" i="61" s="1"/>
  <c r="Z53" i="61"/>
  <c r="Z50" i="61"/>
  <c r="AI50" i="61" s="1"/>
  <c r="D50" i="61"/>
  <c r="C50" i="61"/>
  <c r="Z49" i="61"/>
  <c r="AH49" i="61" s="1"/>
  <c r="D49" i="61"/>
  <c r="C49" i="61"/>
  <c r="Z48" i="61"/>
  <c r="D48" i="61"/>
  <c r="C48" i="61"/>
  <c r="Z47" i="61"/>
  <c r="AD47" i="61" s="1"/>
  <c r="D47" i="61"/>
  <c r="C47" i="61"/>
  <c r="Z46" i="61"/>
  <c r="D46" i="61"/>
  <c r="C46" i="61"/>
  <c r="Z45" i="61"/>
  <c r="AD45" i="61" s="1"/>
  <c r="D45" i="61"/>
  <c r="C45" i="61"/>
  <c r="Z44" i="61"/>
  <c r="D44" i="61"/>
  <c r="C44" i="61"/>
  <c r="Z43" i="61"/>
  <c r="AD43" i="61" s="1"/>
  <c r="D43" i="61"/>
  <c r="C43" i="61"/>
  <c r="Z42" i="61"/>
  <c r="AI42" i="61" s="1"/>
  <c r="D42" i="61"/>
  <c r="C42" i="61"/>
  <c r="Z41" i="61"/>
  <c r="AG41" i="61" s="1"/>
  <c r="D41" i="61"/>
  <c r="C41" i="61"/>
  <c r="Z40" i="61"/>
  <c r="D40" i="61"/>
  <c r="C40" i="61"/>
  <c r="Z39" i="61"/>
  <c r="D39" i="61"/>
  <c r="C39" i="61"/>
  <c r="Z38" i="61"/>
  <c r="D38" i="61"/>
  <c r="C38" i="61"/>
  <c r="Z37" i="61"/>
  <c r="D37" i="61"/>
  <c r="C37" i="61"/>
  <c r="Z36" i="61"/>
  <c r="D36" i="61"/>
  <c r="C36" i="61"/>
  <c r="Z35" i="61"/>
  <c r="D35" i="61"/>
  <c r="C35" i="61"/>
  <c r="Z34" i="61"/>
  <c r="D34" i="61"/>
  <c r="C34" i="61"/>
  <c r="Z33" i="61"/>
  <c r="D33" i="61"/>
  <c r="C33" i="61"/>
  <c r="Z32" i="61"/>
  <c r="D32" i="61"/>
  <c r="C32" i="61"/>
  <c r="Z31" i="61"/>
  <c r="AJ31" i="61" s="1"/>
  <c r="D31" i="61"/>
  <c r="C31" i="61"/>
  <c r="Z30" i="61"/>
  <c r="D30" i="61"/>
  <c r="C30" i="61"/>
  <c r="Z29" i="61"/>
  <c r="D29" i="61"/>
  <c r="C29" i="61"/>
  <c r="Z28" i="61"/>
  <c r="D28" i="61"/>
  <c r="C28" i="61"/>
  <c r="Z27" i="61"/>
  <c r="D27" i="61"/>
  <c r="C27" i="61"/>
  <c r="Z26" i="61"/>
  <c r="AC26" i="61" s="1"/>
  <c r="D26" i="61"/>
  <c r="C26" i="61"/>
  <c r="Z25" i="61"/>
  <c r="D25" i="61"/>
  <c r="C25" i="61"/>
  <c r="Z24" i="61"/>
  <c r="D24" i="61"/>
  <c r="C24" i="61"/>
  <c r="Z23" i="61"/>
  <c r="C23" i="61"/>
  <c r="Z22" i="61"/>
  <c r="D22" i="61"/>
  <c r="C22" i="61"/>
  <c r="Z21" i="61"/>
  <c r="AG21" i="61" s="1"/>
  <c r="D21" i="61"/>
  <c r="C21" i="61"/>
  <c r="Z20" i="61"/>
  <c r="D20" i="61"/>
  <c r="C20" i="61"/>
  <c r="Z19" i="61"/>
  <c r="AG19" i="61" s="1"/>
  <c r="D19" i="61"/>
  <c r="C19" i="61"/>
  <c r="Z16" i="61"/>
  <c r="Z15" i="61"/>
  <c r="Z14" i="61"/>
  <c r="Z13" i="61"/>
  <c r="D13" i="61"/>
  <c r="C13" i="61"/>
  <c r="Z12" i="61"/>
  <c r="AD12" i="61" s="1"/>
  <c r="D12" i="61"/>
  <c r="C12" i="61"/>
  <c r="Z11" i="61"/>
  <c r="D11" i="61"/>
  <c r="C11" i="61"/>
  <c r="Z10" i="61"/>
  <c r="AD10" i="61" s="1"/>
  <c r="D10" i="61"/>
  <c r="C10" i="61"/>
  <c r="Z9" i="61"/>
  <c r="D9" i="61"/>
  <c r="C9" i="61"/>
  <c r="Z8" i="61"/>
  <c r="AD8" i="61" s="1"/>
  <c r="Z5" i="61"/>
  <c r="AD41" i="61" l="1"/>
  <c r="AH8" i="61"/>
  <c r="AB41" i="61"/>
  <c r="AH12" i="61"/>
  <c r="AJ21" i="61"/>
  <c r="AC41" i="61"/>
  <c r="AH47" i="61"/>
  <c r="AE31" i="61"/>
  <c r="AN31" i="61" s="1"/>
  <c r="AO31" i="61" s="1"/>
  <c r="AC43" i="61"/>
  <c r="AD55" i="61"/>
  <c r="AE57" i="61"/>
  <c r="AN57" i="61" s="1"/>
  <c r="AO57" i="61" s="1"/>
  <c r="AJ88" i="61"/>
  <c r="AB8" i="61"/>
  <c r="AB12" i="61"/>
  <c r="AH43" i="61"/>
  <c r="AE55" i="61"/>
  <c r="AN55" i="61" s="1"/>
  <c r="AO55" i="61" s="1"/>
  <c r="AI57" i="61"/>
  <c r="AC8" i="61"/>
  <c r="AH10" i="61"/>
  <c r="AC12" i="61"/>
  <c r="AC47" i="61"/>
  <c r="AJ45" i="61"/>
  <c r="AJ10" i="61"/>
  <c r="AC19" i="61"/>
  <c r="AB45" i="61"/>
  <c r="AD49" i="61"/>
  <c r="AI59" i="61"/>
  <c r="AE78" i="61"/>
  <c r="AN78" i="61" s="1"/>
  <c r="AO78" i="61" s="1"/>
  <c r="C88" i="61"/>
  <c r="AB10" i="61"/>
  <c r="AD19" i="61"/>
  <c r="AC21" i="61"/>
  <c r="AJ43" i="61"/>
  <c r="AC45" i="61"/>
  <c r="AJ47" i="61"/>
  <c r="AD63" i="61"/>
  <c r="AE64" i="61"/>
  <c r="AN64" i="61" s="1"/>
  <c r="AO64" i="61" s="1"/>
  <c r="AJ8" i="61"/>
  <c r="AC10" i="61"/>
  <c r="AJ12" i="61"/>
  <c r="AJ19" i="61"/>
  <c r="AD21" i="61"/>
  <c r="AJ41" i="61"/>
  <c r="AB43" i="61"/>
  <c r="AH45" i="61"/>
  <c r="AB47" i="61"/>
  <c r="AE63" i="61"/>
  <c r="AN63" i="61" s="1"/>
  <c r="AO63" i="61" s="1"/>
  <c r="AI64" i="61"/>
  <c r="AK66" i="61"/>
  <c r="AC33" i="61"/>
  <c r="AE33" i="61"/>
  <c r="AN33" i="61" s="1"/>
  <c r="AO33" i="61" s="1"/>
  <c r="AP33" i="61" s="1"/>
  <c r="AJ33" i="61"/>
  <c r="AJ35" i="61"/>
  <c r="AC35" i="61"/>
  <c r="AE35" i="61"/>
  <c r="AN35" i="61" s="1"/>
  <c r="AO35" i="61" s="1"/>
  <c r="AP35" i="61" s="1"/>
  <c r="AI35" i="61"/>
  <c r="AB35" i="61"/>
  <c r="AJ5" i="61"/>
  <c r="AC5" i="61"/>
  <c r="AH5" i="61"/>
  <c r="AD5" i="61"/>
  <c r="AB5" i="61"/>
  <c r="AI48" i="61"/>
  <c r="AE48" i="61"/>
  <c r="AN48" i="61" s="1"/>
  <c r="AO48" i="61" s="1"/>
  <c r="AP48" i="61" s="1"/>
  <c r="AE53" i="61"/>
  <c r="AN53" i="61" s="1"/>
  <c r="AO53" i="61" s="1"/>
  <c r="AD53" i="61"/>
  <c r="AI53" i="61"/>
  <c r="AJ79" i="61"/>
  <c r="AK79" i="61"/>
  <c r="AB79" i="61"/>
  <c r="AF79" i="61"/>
  <c r="AE79" i="61"/>
  <c r="AN79" i="61" s="1"/>
  <c r="AO79" i="61" s="1"/>
  <c r="AP79" i="61" s="1"/>
  <c r="AI83" i="61"/>
  <c r="AG83" i="61"/>
  <c r="AG5" i="61"/>
  <c r="AI26" i="61"/>
  <c r="AJ26" i="61"/>
  <c r="AE26" i="61"/>
  <c r="AN26" i="61" s="1"/>
  <c r="AO26" i="61" s="1"/>
  <c r="AP26" i="61" s="1"/>
  <c r="AE46" i="61"/>
  <c r="AN46" i="61" s="1"/>
  <c r="AO46" i="61" s="1"/>
  <c r="AD46" i="61"/>
  <c r="AI46" i="61"/>
  <c r="AF70" i="61"/>
  <c r="AE70" i="61"/>
  <c r="AN70" i="61" s="1"/>
  <c r="AO70" i="61" s="1"/>
  <c r="AP70" i="61" s="1"/>
  <c r="AJ70" i="61"/>
  <c r="AI77" i="61"/>
  <c r="AB77" i="61"/>
  <c r="AG77" i="61"/>
  <c r="AF84" i="61"/>
  <c r="AE84" i="61"/>
  <c r="AN84" i="61" s="1"/>
  <c r="AO84" i="61" s="1"/>
  <c r="AP84" i="61" s="1"/>
  <c r="AK84" i="61"/>
  <c r="AI68" i="61"/>
  <c r="AB68" i="61"/>
  <c r="AG68" i="61"/>
  <c r="AJ68" i="61"/>
  <c r="AC68" i="61"/>
  <c r="AI75" i="61"/>
  <c r="AB75" i="61"/>
  <c r="AJ75" i="61"/>
  <c r="AC75" i="61"/>
  <c r="AG75" i="61"/>
  <c r="AF81" i="61"/>
  <c r="AC81" i="61"/>
  <c r="AJ81" i="61"/>
  <c r="AE81" i="61"/>
  <c r="AN81" i="61" s="1"/>
  <c r="AO81" i="61" s="1"/>
  <c r="AP81" i="61" s="1"/>
  <c r="AK81" i="61"/>
  <c r="AE24" i="61"/>
  <c r="AN24" i="61" s="1"/>
  <c r="AJ24" i="61"/>
  <c r="AI33" i="61"/>
  <c r="AG35" i="61"/>
  <c r="AE39" i="61"/>
  <c r="AN39" i="61" s="1"/>
  <c r="AJ39" i="61"/>
  <c r="AE61" i="61"/>
  <c r="AN61" i="61" s="1"/>
  <c r="AO61" i="61" s="1"/>
  <c r="AI61" i="61"/>
  <c r="AD61" i="61"/>
  <c r="AE68" i="61"/>
  <c r="AN68" i="61" s="1"/>
  <c r="AO68" i="61" s="1"/>
  <c r="AP68" i="61" s="1"/>
  <c r="AK70" i="61"/>
  <c r="AE75" i="61"/>
  <c r="AN75" i="61" s="1"/>
  <c r="AO75" i="61" s="1"/>
  <c r="AP75" i="61" s="1"/>
  <c r="AG80" i="61"/>
  <c r="AD80" i="61"/>
  <c r="AI80" i="61"/>
  <c r="AC80" i="61"/>
  <c r="AG82" i="61"/>
  <c r="AE82" i="61"/>
  <c r="AN82" i="61" s="1"/>
  <c r="AO82" i="61" s="1"/>
  <c r="AP82" i="61" s="1"/>
  <c r="AC82" i="61"/>
  <c r="AI82" i="61"/>
  <c r="AB82" i="61"/>
  <c r="AJ82" i="61"/>
  <c r="AG91" i="61"/>
  <c r="AI85" i="61"/>
  <c r="AG8" i="61"/>
  <c r="AG10" i="61"/>
  <c r="AG12" i="61"/>
  <c r="AB19" i="61"/>
  <c r="AH19" i="61"/>
  <c r="AB21" i="61"/>
  <c r="AH21" i="61"/>
  <c r="AH41" i="61"/>
  <c r="AG43" i="61"/>
  <c r="AG45" i="61"/>
  <c r="AG47" i="61"/>
  <c r="AC49" i="61"/>
  <c r="AJ49" i="61"/>
  <c r="AE59" i="61"/>
  <c r="AN59" i="61" s="1"/>
  <c r="AO59" i="61" s="1"/>
  <c r="AF66" i="61"/>
  <c r="AD78" i="61"/>
  <c r="AE91" i="61"/>
  <c r="AN91" i="61" s="1"/>
  <c r="AK92" i="61"/>
  <c r="AG49" i="61"/>
  <c r="AI78" i="61"/>
  <c r="AH89" i="61"/>
  <c r="AB91" i="61"/>
  <c r="AI91" i="61"/>
  <c r="AB49" i="61"/>
  <c r="AC78" i="61"/>
  <c r="AC91" i="61"/>
  <c r="AK15" i="61"/>
  <c r="AG15" i="61"/>
  <c r="AC15" i="61"/>
  <c r="AH15" i="61"/>
  <c r="AB15" i="61"/>
  <c r="AF15" i="61"/>
  <c r="AJ15" i="61"/>
  <c r="AE15" i="61"/>
  <c r="AN15" i="61" s="1"/>
  <c r="AI15" i="61"/>
  <c r="AD15" i="61"/>
  <c r="AO24" i="61"/>
  <c r="AJ27" i="61"/>
  <c r="AF27" i="61"/>
  <c r="AB27" i="61"/>
  <c r="AI27" i="61"/>
  <c r="AD27" i="61"/>
  <c r="AH27" i="61"/>
  <c r="AC27" i="61"/>
  <c r="AG27" i="61"/>
  <c r="AK27" i="61"/>
  <c r="AE27" i="61"/>
  <c r="AN27" i="61" s="1"/>
  <c r="AJ36" i="61"/>
  <c r="AF36" i="61"/>
  <c r="AB36" i="61"/>
  <c r="AH36" i="61"/>
  <c r="AC36" i="61"/>
  <c r="AG36" i="61"/>
  <c r="AK36" i="61"/>
  <c r="AE36" i="61"/>
  <c r="AN36" i="61" s="1"/>
  <c r="AI36" i="61"/>
  <c r="AD36" i="61"/>
  <c r="AO66" i="61"/>
  <c r="AP66" i="61" s="1"/>
  <c r="AJ94" i="61"/>
  <c r="AF94" i="61"/>
  <c r="AB94" i="61"/>
  <c r="AH94" i="61"/>
  <c r="AC94" i="61"/>
  <c r="AE94" i="61"/>
  <c r="AN94" i="61" s="1"/>
  <c r="AK94" i="61"/>
  <c r="AD94" i="61"/>
  <c r="AI94" i="61"/>
  <c r="AG94" i="61"/>
  <c r="AK16" i="61"/>
  <c r="AG16" i="61"/>
  <c r="AC16" i="61"/>
  <c r="AH16" i="61"/>
  <c r="AB16" i="61"/>
  <c r="AF16" i="61"/>
  <c r="AJ16" i="61"/>
  <c r="AE16" i="61"/>
  <c r="AN16" i="61" s="1"/>
  <c r="AI16" i="61"/>
  <c r="AD16" i="61"/>
  <c r="AK20" i="61"/>
  <c r="AG20" i="61"/>
  <c r="AC20" i="61"/>
  <c r="AH20" i="61"/>
  <c r="AB20" i="61"/>
  <c r="AF20" i="61"/>
  <c r="AJ20" i="61"/>
  <c r="AE20" i="61"/>
  <c r="AN20" i="61" s="1"/>
  <c r="AI20" i="61"/>
  <c r="AD20" i="61"/>
  <c r="AK22" i="61"/>
  <c r="AG22" i="61"/>
  <c r="AC22" i="61"/>
  <c r="AH22" i="61"/>
  <c r="AB22" i="61"/>
  <c r="AF22" i="61"/>
  <c r="AJ22" i="61"/>
  <c r="AE22" i="61"/>
  <c r="AN22" i="61" s="1"/>
  <c r="AI22" i="61"/>
  <c r="AD22" i="61"/>
  <c r="AJ30" i="61"/>
  <c r="AF30" i="61"/>
  <c r="AB30" i="61"/>
  <c r="AG30" i="61"/>
  <c r="AK30" i="61"/>
  <c r="AE30" i="61"/>
  <c r="AN30" i="61" s="1"/>
  <c r="AI30" i="61"/>
  <c r="AD30" i="61"/>
  <c r="AH30" i="61"/>
  <c r="AC30" i="61"/>
  <c r="AK9" i="61"/>
  <c r="AG9" i="61"/>
  <c r="AC9" i="61"/>
  <c r="AH9" i="61"/>
  <c r="AB9" i="61"/>
  <c r="AF9" i="61"/>
  <c r="AJ9" i="61"/>
  <c r="AE9" i="61"/>
  <c r="AN9" i="61" s="1"/>
  <c r="AI9" i="61"/>
  <c r="AD9" i="61"/>
  <c r="AK11" i="61"/>
  <c r="AG11" i="61"/>
  <c r="AC11" i="61"/>
  <c r="AH11" i="61"/>
  <c r="AB11" i="61"/>
  <c r="AF11" i="61"/>
  <c r="AJ11" i="61"/>
  <c r="AE11" i="61"/>
  <c r="AN11" i="61" s="1"/>
  <c r="AI11" i="61"/>
  <c r="AD11" i="61"/>
  <c r="AK13" i="61"/>
  <c r="AG13" i="61"/>
  <c r="AC13" i="61"/>
  <c r="AH13" i="61"/>
  <c r="AB13" i="61"/>
  <c r="AF13" i="61"/>
  <c r="AJ13" i="61"/>
  <c r="AE13" i="61"/>
  <c r="AN13" i="61" s="1"/>
  <c r="AI13" i="61"/>
  <c r="AD13" i="61"/>
  <c r="AJ28" i="61"/>
  <c r="AF28" i="61"/>
  <c r="AB28" i="61"/>
  <c r="AH28" i="61"/>
  <c r="AC28" i="61"/>
  <c r="AG28" i="61"/>
  <c r="AK28" i="61"/>
  <c r="AE28" i="61"/>
  <c r="AN28" i="61" s="1"/>
  <c r="AI28" i="61"/>
  <c r="AD28" i="61"/>
  <c r="AJ34" i="61"/>
  <c r="AF34" i="61"/>
  <c r="AB34" i="61"/>
  <c r="AI34" i="61"/>
  <c r="AD34" i="61"/>
  <c r="AH34" i="61"/>
  <c r="AC34" i="61"/>
  <c r="AG34" i="61"/>
  <c r="AK34" i="61"/>
  <c r="AE34" i="61"/>
  <c r="AN34" i="61" s="1"/>
  <c r="AK14" i="61"/>
  <c r="AG14" i="61"/>
  <c r="AC14" i="61"/>
  <c r="AH14" i="61"/>
  <c r="AB14" i="61"/>
  <c r="AF14" i="61"/>
  <c r="AJ14" i="61"/>
  <c r="AE14" i="61"/>
  <c r="AN14" i="61" s="1"/>
  <c r="AI14" i="61"/>
  <c r="AD14" i="61"/>
  <c r="AJ23" i="61"/>
  <c r="AF23" i="61"/>
  <c r="AB23" i="61"/>
  <c r="AG23" i="61"/>
  <c r="AK23" i="61"/>
  <c r="AE23" i="61"/>
  <c r="AN23" i="61" s="1"/>
  <c r="AI23" i="61"/>
  <c r="AD23" i="61"/>
  <c r="AH23" i="61"/>
  <c r="AC23" i="61"/>
  <c r="AJ38" i="61"/>
  <c r="AF38" i="61"/>
  <c r="AB38" i="61"/>
  <c r="AG38" i="61"/>
  <c r="AK38" i="61"/>
  <c r="AE38" i="61"/>
  <c r="AN38" i="61" s="1"/>
  <c r="AI38" i="61"/>
  <c r="AD38" i="61"/>
  <c r="AH38" i="61"/>
  <c r="AC38" i="61"/>
  <c r="AJ74" i="61"/>
  <c r="AF74" i="61"/>
  <c r="AB74" i="61"/>
  <c r="AI74" i="61"/>
  <c r="AD74" i="61"/>
  <c r="AE74" i="61"/>
  <c r="AN74" i="61" s="1"/>
  <c r="AK74" i="61"/>
  <c r="AC74" i="61"/>
  <c r="AH74" i="61"/>
  <c r="AG74" i="61"/>
  <c r="AJ25" i="61"/>
  <c r="AF25" i="61"/>
  <c r="AB25" i="61"/>
  <c r="AG25" i="61"/>
  <c r="AH29" i="61"/>
  <c r="AD29" i="61"/>
  <c r="AF29" i="61"/>
  <c r="AK29" i="61"/>
  <c r="AJ32" i="61"/>
  <c r="AF32" i="61"/>
  <c r="AB32" i="61"/>
  <c r="AG32" i="61"/>
  <c r="AH37" i="61"/>
  <c r="AD37" i="61"/>
  <c r="AF37" i="61"/>
  <c r="AK37" i="61"/>
  <c r="AK40" i="61"/>
  <c r="AG40" i="61"/>
  <c r="AC40" i="61"/>
  <c r="AH40" i="61"/>
  <c r="AB40" i="61"/>
  <c r="AI40" i="61"/>
  <c r="AK44" i="61"/>
  <c r="AG44" i="61"/>
  <c r="AC44" i="61"/>
  <c r="AH44" i="61"/>
  <c r="AB44" i="61"/>
  <c r="AF44" i="61"/>
  <c r="AJ44" i="61"/>
  <c r="AH69" i="61"/>
  <c r="AD69" i="61"/>
  <c r="AJ69" i="61"/>
  <c r="AE69" i="61"/>
  <c r="AN69" i="61" s="1"/>
  <c r="AK69" i="61"/>
  <c r="AC69" i="61"/>
  <c r="AI69" i="61"/>
  <c r="AB69" i="61"/>
  <c r="AJ76" i="61"/>
  <c r="AF76" i="61"/>
  <c r="AB76" i="61"/>
  <c r="AH76" i="61"/>
  <c r="AC76" i="61"/>
  <c r="AE76" i="61"/>
  <c r="AN76" i="61" s="1"/>
  <c r="AK76" i="61"/>
  <c r="AD76" i="61"/>
  <c r="AJ90" i="61"/>
  <c r="AF90" i="61"/>
  <c r="AB90" i="61"/>
  <c r="AI90" i="61"/>
  <c r="AD90" i="61"/>
  <c r="AH90" i="61"/>
  <c r="AG90" i="61"/>
  <c r="AO92" i="61"/>
  <c r="AP92" i="61" s="1"/>
  <c r="AJ93" i="61"/>
  <c r="AF93" i="61"/>
  <c r="AB93" i="61"/>
  <c r="AH93" i="61"/>
  <c r="AC93" i="61"/>
  <c r="AG93" i="61"/>
  <c r="AE93" i="61"/>
  <c r="AN93" i="61" s="1"/>
  <c r="AH24" i="61"/>
  <c r="AD24" i="61"/>
  <c r="AF24" i="61"/>
  <c r="AK24" i="61"/>
  <c r="AC25" i="61"/>
  <c r="AH25" i="61"/>
  <c r="AB29" i="61"/>
  <c r="AG29" i="61"/>
  <c r="AH31" i="61"/>
  <c r="AD31" i="61"/>
  <c r="AF31" i="61"/>
  <c r="AK31" i="61"/>
  <c r="AC32" i="61"/>
  <c r="AH32" i="61"/>
  <c r="AB37" i="61"/>
  <c r="AG37" i="61"/>
  <c r="AH39" i="61"/>
  <c r="AD39" i="61"/>
  <c r="AF39" i="61"/>
  <c r="AK39" i="61"/>
  <c r="AD40" i="61"/>
  <c r="AJ40" i="61"/>
  <c r="AK42" i="61"/>
  <c r="AG42" i="61"/>
  <c r="AC42" i="61"/>
  <c r="AH42" i="61"/>
  <c r="AB42" i="61"/>
  <c r="AF42" i="61"/>
  <c r="AJ42" i="61"/>
  <c r="AD44" i="61"/>
  <c r="AK50" i="61"/>
  <c r="AG50" i="61"/>
  <c r="AC50" i="61"/>
  <c r="AH50" i="61"/>
  <c r="AB50" i="61"/>
  <c r="AF50" i="61"/>
  <c r="AJ50" i="61"/>
  <c r="AK54" i="61"/>
  <c r="AG54" i="61"/>
  <c r="AC54" i="61"/>
  <c r="AH54" i="61"/>
  <c r="AB54" i="61"/>
  <c r="AF54" i="61"/>
  <c r="AJ54" i="61"/>
  <c r="AK56" i="61"/>
  <c r="AG56" i="61"/>
  <c r="AC56" i="61"/>
  <c r="AH56" i="61"/>
  <c r="AB56" i="61"/>
  <c r="AF56" i="61"/>
  <c r="AJ56" i="61"/>
  <c r="AK58" i="61"/>
  <c r="AG58" i="61"/>
  <c r="AC58" i="61"/>
  <c r="AH58" i="61"/>
  <c r="AB58" i="61"/>
  <c r="AF58" i="61"/>
  <c r="AJ58" i="61"/>
  <c r="AK60" i="61"/>
  <c r="AG60" i="61"/>
  <c r="AC60" i="61"/>
  <c r="AH60" i="61"/>
  <c r="AB60" i="61"/>
  <c r="AF60" i="61"/>
  <c r="AJ60" i="61"/>
  <c r="AK62" i="61"/>
  <c r="AG62" i="61"/>
  <c r="AC62" i="61"/>
  <c r="AH62" i="61"/>
  <c r="AB62" i="61"/>
  <c r="AF62" i="61"/>
  <c r="AJ62" i="61"/>
  <c r="AK65" i="61"/>
  <c r="AG65" i="61"/>
  <c r="AC65" i="61"/>
  <c r="AH65" i="61"/>
  <c r="AB65" i="61"/>
  <c r="AF65" i="61"/>
  <c r="AJ65" i="61"/>
  <c r="AH67" i="61"/>
  <c r="AD67" i="61"/>
  <c r="AG67" i="61"/>
  <c r="AB67" i="61"/>
  <c r="AF67" i="61"/>
  <c r="AK67" i="61"/>
  <c r="AE67" i="61"/>
  <c r="AN67" i="61" s="1"/>
  <c r="AF69" i="61"/>
  <c r="AH71" i="61"/>
  <c r="AD71" i="61"/>
  <c r="AG71" i="61"/>
  <c r="AB71" i="61"/>
  <c r="AK71" i="61"/>
  <c r="AE71" i="61"/>
  <c r="AN71" i="61" s="1"/>
  <c r="AJ71" i="61"/>
  <c r="AC71" i="61"/>
  <c r="AG76" i="61"/>
  <c r="AC90" i="61"/>
  <c r="AD93" i="61"/>
  <c r="AB24" i="61"/>
  <c r="AG24" i="61"/>
  <c r="AD25" i="61"/>
  <c r="AI25" i="61"/>
  <c r="AH26" i="61"/>
  <c r="AD26" i="61"/>
  <c r="AF26" i="61"/>
  <c r="AK26" i="61"/>
  <c r="AC29" i="61"/>
  <c r="AI29" i="61"/>
  <c r="AB31" i="61"/>
  <c r="AG31" i="61"/>
  <c r="AD32" i="61"/>
  <c r="AI32" i="61"/>
  <c r="AH33" i="61"/>
  <c r="AD33" i="61"/>
  <c r="AF33" i="61"/>
  <c r="AK33" i="61"/>
  <c r="AC37" i="61"/>
  <c r="AI37" i="61"/>
  <c r="AB39" i="61"/>
  <c r="AG39" i="61"/>
  <c r="AE40" i="61"/>
  <c r="AN40" i="61" s="1"/>
  <c r="AD42" i="61"/>
  <c r="AE44" i="61"/>
  <c r="AN44" i="61" s="1"/>
  <c r="AK48" i="61"/>
  <c r="AG48" i="61"/>
  <c r="AC48" i="61"/>
  <c r="AH48" i="61"/>
  <c r="AB48" i="61"/>
  <c r="AF48" i="61"/>
  <c r="AJ48" i="61"/>
  <c r="AD50" i="61"/>
  <c r="AD54" i="61"/>
  <c r="AD56" i="61"/>
  <c r="AD58" i="61"/>
  <c r="AD60" i="61"/>
  <c r="AD62" i="61"/>
  <c r="AD65" i="61"/>
  <c r="AC67" i="61"/>
  <c r="AG69" i="61"/>
  <c r="AF71" i="61"/>
  <c r="AI76" i="61"/>
  <c r="AH83" i="61"/>
  <c r="AD83" i="61"/>
  <c r="AJ83" i="61"/>
  <c r="AE83" i="61"/>
  <c r="AN83" i="61" s="1"/>
  <c r="AF83" i="61"/>
  <c r="AK83" i="61"/>
  <c r="AC83" i="61"/>
  <c r="AH85" i="61"/>
  <c r="AD85" i="61"/>
  <c r="AG85" i="61"/>
  <c r="AB85" i="61"/>
  <c r="AF85" i="61"/>
  <c r="AK85" i="61"/>
  <c r="AE85" i="61"/>
  <c r="AN85" i="61" s="1"/>
  <c r="AI88" i="61"/>
  <c r="AE88" i="61"/>
  <c r="AN88" i="61" s="1"/>
  <c r="AH88" i="61"/>
  <c r="AC88" i="61"/>
  <c r="AF88" i="61"/>
  <c r="AK88" i="61"/>
  <c r="AD88" i="61"/>
  <c r="AK89" i="61"/>
  <c r="AG89" i="61"/>
  <c r="AC89" i="61"/>
  <c r="AJ89" i="61"/>
  <c r="AE89" i="61"/>
  <c r="AN89" i="61" s="1"/>
  <c r="AF89" i="61"/>
  <c r="AD89" i="61"/>
  <c r="AE90" i="61"/>
  <c r="AN90" i="61" s="1"/>
  <c r="AJ92" i="61"/>
  <c r="AF92" i="61"/>
  <c r="AB92" i="61"/>
  <c r="AH92" i="61"/>
  <c r="AC92" i="61"/>
  <c r="AI92" i="61"/>
  <c r="AG92" i="61"/>
  <c r="AI93" i="61"/>
  <c r="AI5" i="61"/>
  <c r="AE5" i="61"/>
  <c r="AN5" i="61" s="1"/>
  <c r="AF5" i="61"/>
  <c r="AK5" i="61"/>
  <c r="AI8" i="61"/>
  <c r="AE8" i="61"/>
  <c r="AN8" i="61" s="1"/>
  <c r="AF8" i="61"/>
  <c r="AK8" i="61"/>
  <c r="AI10" i="61"/>
  <c r="AE10" i="61"/>
  <c r="AN10" i="61" s="1"/>
  <c r="AF10" i="61"/>
  <c r="AK10" i="61"/>
  <c r="AI12" i="61"/>
  <c r="AE12" i="61"/>
  <c r="AN12" i="61" s="1"/>
  <c r="AF12" i="61"/>
  <c r="AK12" i="61"/>
  <c r="AI19" i="61"/>
  <c r="AE19" i="61"/>
  <c r="AN19" i="61" s="1"/>
  <c r="AF19" i="61"/>
  <c r="AK19" i="61"/>
  <c r="AI21" i="61"/>
  <c r="AE21" i="61"/>
  <c r="AN21" i="61" s="1"/>
  <c r="AF21" i="61"/>
  <c r="AK21" i="61"/>
  <c r="AC24" i="61"/>
  <c r="AI24" i="61"/>
  <c r="AE25" i="61"/>
  <c r="AN25" i="61" s="1"/>
  <c r="AK25" i="61"/>
  <c r="AB26" i="61"/>
  <c r="AG26" i="61"/>
  <c r="AE29" i="61"/>
  <c r="AN29" i="61" s="1"/>
  <c r="AJ29" i="61"/>
  <c r="AC31" i="61"/>
  <c r="AI31" i="61"/>
  <c r="AE32" i="61"/>
  <c r="AN32" i="61" s="1"/>
  <c r="AK32" i="61"/>
  <c r="AB33" i="61"/>
  <c r="AG33" i="61"/>
  <c r="AH35" i="61"/>
  <c r="AD35" i="61"/>
  <c r="AF35" i="61"/>
  <c r="AK35" i="61"/>
  <c r="AE37" i="61"/>
  <c r="AN37" i="61" s="1"/>
  <c r="AJ37" i="61"/>
  <c r="AC39" i="61"/>
  <c r="AI39" i="61"/>
  <c r="AF40" i="61"/>
  <c r="AE42" i="61"/>
  <c r="AN42" i="61" s="1"/>
  <c r="AI44" i="61"/>
  <c r="AK46" i="61"/>
  <c r="AG46" i="61"/>
  <c r="AC46" i="61"/>
  <c r="AH46" i="61"/>
  <c r="AB46" i="61"/>
  <c r="AF46" i="61"/>
  <c r="AJ46" i="61"/>
  <c r="AD48" i="61"/>
  <c r="AE50" i="61"/>
  <c r="AN50" i="61" s="1"/>
  <c r="AK53" i="61"/>
  <c r="AG53" i="61"/>
  <c r="AC53" i="61"/>
  <c r="AH53" i="61"/>
  <c r="AB53" i="61"/>
  <c r="AF53" i="61"/>
  <c r="AJ53" i="61"/>
  <c r="AE54" i="61"/>
  <c r="AN54" i="61" s="1"/>
  <c r="AK55" i="61"/>
  <c r="AG55" i="61"/>
  <c r="AC55" i="61"/>
  <c r="AH55" i="61"/>
  <c r="AB55" i="61"/>
  <c r="AF55" i="61"/>
  <c r="AJ55" i="61"/>
  <c r="AE56" i="61"/>
  <c r="AN56" i="61" s="1"/>
  <c r="AK57" i="61"/>
  <c r="AG57" i="61"/>
  <c r="AC57" i="61"/>
  <c r="AH57" i="61"/>
  <c r="AB57" i="61"/>
  <c r="AF57" i="61"/>
  <c r="AJ57" i="61"/>
  <c r="AE58" i="61"/>
  <c r="AN58" i="61" s="1"/>
  <c r="AK59" i="61"/>
  <c r="AG59" i="61"/>
  <c r="AC59" i="61"/>
  <c r="AH59" i="61"/>
  <c r="AB59" i="61"/>
  <c r="AF59" i="61"/>
  <c r="AJ59" i="61"/>
  <c r="AE60" i="61"/>
  <c r="AN60" i="61" s="1"/>
  <c r="AK61" i="61"/>
  <c r="AG61" i="61"/>
  <c r="AC61" i="61"/>
  <c r="AH61" i="61"/>
  <c r="AB61" i="61"/>
  <c r="AF61" i="61"/>
  <c r="AJ61" i="61"/>
  <c r="AE62" i="61"/>
  <c r="AN62" i="61" s="1"/>
  <c r="AK63" i="61"/>
  <c r="AG63" i="61"/>
  <c r="AC63" i="61"/>
  <c r="AH63" i="61"/>
  <c r="AB63" i="61"/>
  <c r="AF63" i="61"/>
  <c r="AJ63" i="61"/>
  <c r="AK64" i="61"/>
  <c r="AG64" i="61"/>
  <c r="AC64" i="61"/>
  <c r="AH64" i="61"/>
  <c r="AB64" i="61"/>
  <c r="AF64" i="61"/>
  <c r="AJ64" i="61"/>
  <c r="AE65" i="61"/>
  <c r="AN65" i="61" s="1"/>
  <c r="AH66" i="61"/>
  <c r="AD66" i="61"/>
  <c r="AI66" i="61"/>
  <c r="AC66" i="61"/>
  <c r="AJ66" i="61"/>
  <c r="AB66" i="61"/>
  <c r="AG66" i="61"/>
  <c r="AI67" i="61"/>
  <c r="AI71" i="61"/>
  <c r="AH77" i="61"/>
  <c r="AD77" i="61"/>
  <c r="AJ77" i="61"/>
  <c r="AE77" i="61"/>
  <c r="AN77" i="61" s="1"/>
  <c r="AF77" i="61"/>
  <c r="AK77" i="61"/>
  <c r="AC77" i="61"/>
  <c r="AB83" i="61"/>
  <c r="AC85" i="61"/>
  <c r="AB88" i="61"/>
  <c r="AB89" i="61"/>
  <c r="AK90" i="61"/>
  <c r="AD92" i="61"/>
  <c r="AK93" i="61"/>
  <c r="AH84" i="61"/>
  <c r="AD84" i="61"/>
  <c r="AI84" i="61"/>
  <c r="AC84" i="61"/>
  <c r="AG84" i="61"/>
  <c r="AI41" i="61"/>
  <c r="AE41" i="61"/>
  <c r="AN41" i="61" s="1"/>
  <c r="AF41" i="61"/>
  <c r="AK41" i="61"/>
  <c r="AI43" i="61"/>
  <c r="AE43" i="61"/>
  <c r="AN43" i="61" s="1"/>
  <c r="AF43" i="61"/>
  <c r="AK43" i="61"/>
  <c r="AI45" i="61"/>
  <c r="AE45" i="61"/>
  <c r="AN45" i="61" s="1"/>
  <c r="AF45" i="61"/>
  <c r="AK45" i="61"/>
  <c r="AI47" i="61"/>
  <c r="AE47" i="61"/>
  <c r="AN47" i="61" s="1"/>
  <c r="AF47" i="61"/>
  <c r="AK47" i="61"/>
  <c r="AI49" i="61"/>
  <c r="AE49" i="61"/>
  <c r="AN49" i="61" s="1"/>
  <c r="AF49" i="61"/>
  <c r="AK49" i="61"/>
  <c r="AH70" i="61"/>
  <c r="AD70" i="61"/>
  <c r="AI70" i="61"/>
  <c r="AC70" i="61"/>
  <c r="AG70" i="61"/>
  <c r="AJ78" i="61"/>
  <c r="AF78" i="61"/>
  <c r="AB78" i="61"/>
  <c r="AG78" i="61"/>
  <c r="AH78" i="61"/>
  <c r="AH79" i="61"/>
  <c r="AD79" i="61"/>
  <c r="AI79" i="61"/>
  <c r="AC79" i="61"/>
  <c r="AG79" i="61"/>
  <c r="AJ80" i="61"/>
  <c r="AF80" i="61"/>
  <c r="AB80" i="61"/>
  <c r="AK80" i="61"/>
  <c r="AE80" i="61"/>
  <c r="AN80" i="61" s="1"/>
  <c r="AH80" i="61"/>
  <c r="AH81" i="61"/>
  <c r="AD81" i="61"/>
  <c r="AG81" i="61"/>
  <c r="AB81" i="61"/>
  <c r="AI81" i="61"/>
  <c r="AB84" i="61"/>
  <c r="AJ84" i="61"/>
  <c r="AH68" i="61"/>
  <c r="AD68" i="61"/>
  <c r="AF68" i="61"/>
  <c r="AK68" i="61"/>
  <c r="AH75" i="61"/>
  <c r="AD75" i="61"/>
  <c r="AF75" i="61"/>
  <c r="AK75" i="61"/>
  <c r="AH82" i="61"/>
  <c r="AD82" i="61"/>
  <c r="AF82" i="61"/>
  <c r="AK82" i="61"/>
  <c r="AH91" i="61"/>
  <c r="AD91" i="61"/>
  <c r="AF91" i="61"/>
  <c r="AK91" i="61"/>
  <c r="AP53" i="61" l="1"/>
  <c r="AP31" i="61"/>
  <c r="AP55" i="61"/>
  <c r="AP46" i="61"/>
  <c r="AP59" i="61"/>
  <c r="AP63" i="61"/>
  <c r="AP64" i="61"/>
  <c r="AP61" i="61"/>
  <c r="AP57" i="61"/>
  <c r="AP24" i="61"/>
  <c r="AP78" i="61"/>
  <c r="AL79" i="61"/>
  <c r="AL70" i="61"/>
  <c r="AL66" i="61"/>
  <c r="AL35" i="61"/>
  <c r="AO91" i="61"/>
  <c r="AP91" i="61" s="1"/>
  <c r="AO39" i="61"/>
  <c r="AP39" i="61" s="1"/>
  <c r="AL92" i="61"/>
  <c r="AL74" i="61"/>
  <c r="AL81" i="61"/>
  <c r="AL78" i="61"/>
  <c r="AL84" i="61"/>
  <c r="AO49" i="61"/>
  <c r="AP49" i="61" s="1"/>
  <c r="AO47" i="61"/>
  <c r="AP47" i="61" s="1"/>
  <c r="AO45" i="61"/>
  <c r="AP45" i="61" s="1"/>
  <c r="AO43" i="61"/>
  <c r="AP43" i="61" s="1"/>
  <c r="AO41" i="61"/>
  <c r="AP41" i="61" s="1"/>
  <c r="AL46" i="61"/>
  <c r="AO21" i="61"/>
  <c r="AP21" i="61" s="1"/>
  <c r="AO19" i="61"/>
  <c r="AP19" i="61" s="1"/>
  <c r="AO12" i="61"/>
  <c r="AP12" i="61" s="1"/>
  <c r="AO10" i="61"/>
  <c r="AP10" i="61" s="1"/>
  <c r="AO8" i="61"/>
  <c r="AP8" i="61" s="1"/>
  <c r="AO5" i="61"/>
  <c r="AP5" i="61" s="1"/>
  <c r="AO44" i="61"/>
  <c r="AP44" i="61" s="1"/>
  <c r="AL24" i="61"/>
  <c r="AO93" i="61"/>
  <c r="AP93" i="61" s="1"/>
  <c r="AL76" i="61"/>
  <c r="AL69" i="61"/>
  <c r="AL44" i="61"/>
  <c r="AL38" i="61"/>
  <c r="AO23" i="61"/>
  <c r="AP23" i="61" s="1"/>
  <c r="AO14" i="61"/>
  <c r="AP14" i="61" s="1"/>
  <c r="AO28" i="61"/>
  <c r="AP28" i="61" s="1"/>
  <c r="AO11" i="61"/>
  <c r="AP11" i="61" s="1"/>
  <c r="AO30" i="61"/>
  <c r="AP30" i="61" s="1"/>
  <c r="AO22" i="61"/>
  <c r="AP22" i="61" s="1"/>
  <c r="AO16" i="61"/>
  <c r="AP16" i="61" s="1"/>
  <c r="AO94" i="61"/>
  <c r="AP94" i="61" s="1"/>
  <c r="AO36" i="61"/>
  <c r="AP36" i="61" s="1"/>
  <c r="AO27" i="61"/>
  <c r="AP27" i="61" s="1"/>
  <c r="AL90" i="61"/>
  <c r="AO77" i="61"/>
  <c r="AP77" i="61" s="1"/>
  <c r="AO89" i="61"/>
  <c r="AP89" i="61" s="1"/>
  <c r="AL89" i="61"/>
  <c r="AO85" i="61"/>
  <c r="AP85" i="61" s="1"/>
  <c r="AL83" i="61"/>
  <c r="AL26" i="61"/>
  <c r="AO67" i="61"/>
  <c r="AP67" i="61" s="1"/>
  <c r="AO76" i="61"/>
  <c r="AP76" i="61" s="1"/>
  <c r="AO69" i="61"/>
  <c r="AP69" i="61" s="1"/>
  <c r="AO74" i="61"/>
  <c r="AP74" i="61" s="1"/>
  <c r="AL23" i="61"/>
  <c r="AL28" i="61"/>
  <c r="AL13" i="61"/>
  <c r="AL9" i="61"/>
  <c r="AL30" i="61"/>
  <c r="AL20" i="61"/>
  <c r="AL36" i="61"/>
  <c r="AL27" i="61"/>
  <c r="AL15" i="61"/>
  <c r="AL91" i="61"/>
  <c r="AL82" i="61"/>
  <c r="AL75" i="61"/>
  <c r="AL68" i="61"/>
  <c r="AO80" i="61"/>
  <c r="AP80" i="61" s="1"/>
  <c r="AL49" i="61"/>
  <c r="AL47" i="61"/>
  <c r="AL45" i="61"/>
  <c r="AL43" i="61"/>
  <c r="AL41" i="61"/>
  <c r="AL64" i="61"/>
  <c r="AL63" i="61"/>
  <c r="AL61" i="61"/>
  <c r="AL59" i="61"/>
  <c r="AL57" i="61"/>
  <c r="AL55" i="61"/>
  <c r="AL53" i="61"/>
  <c r="AO42" i="61"/>
  <c r="AP42" i="61" s="1"/>
  <c r="AL32" i="61"/>
  <c r="AL25" i="61"/>
  <c r="AL21" i="61"/>
  <c r="AL19" i="61"/>
  <c r="AL12" i="61"/>
  <c r="AL10" i="61"/>
  <c r="AL8" i="61"/>
  <c r="AL5" i="61"/>
  <c r="AO90" i="61"/>
  <c r="AP90" i="61" s="1"/>
  <c r="AL85" i="61"/>
  <c r="AO40" i="61"/>
  <c r="AP40" i="61" s="1"/>
  <c r="AO71" i="61"/>
  <c r="AP71" i="61" s="1"/>
  <c r="AL67" i="61"/>
  <c r="AL65" i="61"/>
  <c r="AL62" i="61"/>
  <c r="AL60" i="61"/>
  <c r="AL58" i="61"/>
  <c r="AL56" i="61"/>
  <c r="AL54" i="61"/>
  <c r="AL50" i="61"/>
  <c r="AL39" i="61"/>
  <c r="AL40" i="61"/>
  <c r="AO34" i="61"/>
  <c r="AP34" i="61" s="1"/>
  <c r="AO13" i="61"/>
  <c r="AP13" i="61" s="1"/>
  <c r="AO9" i="61"/>
  <c r="AP9" i="61" s="1"/>
  <c r="AO20" i="61"/>
  <c r="AP20" i="61" s="1"/>
  <c r="AO15" i="61"/>
  <c r="AP15" i="61" s="1"/>
  <c r="AL80" i="61"/>
  <c r="AL93" i="61"/>
  <c r="AL77" i="61"/>
  <c r="AO65" i="61"/>
  <c r="AP65" i="61" s="1"/>
  <c r="AO62" i="61"/>
  <c r="AP62" i="61" s="1"/>
  <c r="AO60" i="61"/>
  <c r="AP60" i="61" s="1"/>
  <c r="AO58" i="61"/>
  <c r="AP58" i="61" s="1"/>
  <c r="AO56" i="61"/>
  <c r="AP56" i="61" s="1"/>
  <c r="AO54" i="61"/>
  <c r="AP54" i="61" s="1"/>
  <c r="AO50" i="61"/>
  <c r="AP50" i="61" s="1"/>
  <c r="AO37" i="61"/>
  <c r="AP37" i="61" s="1"/>
  <c r="AO32" i="61"/>
  <c r="AP32" i="61" s="1"/>
  <c r="AO29" i="61"/>
  <c r="AP29" i="61" s="1"/>
  <c r="AO25" i="61"/>
  <c r="AP25" i="61" s="1"/>
  <c r="AL88" i="61"/>
  <c r="AO88" i="61"/>
  <c r="AP88" i="61" s="1"/>
  <c r="AO83" i="61"/>
  <c r="AP83" i="61" s="1"/>
  <c r="AL48" i="61"/>
  <c r="AL33" i="61"/>
  <c r="AL71" i="61"/>
  <c r="AL42" i="61"/>
  <c r="AL31" i="61"/>
  <c r="AL37" i="61"/>
  <c r="AL29" i="61"/>
  <c r="AO38" i="61"/>
  <c r="AP38" i="61" s="1"/>
  <c r="AL14" i="61"/>
  <c r="AL34" i="61"/>
  <c r="AL11" i="61"/>
  <c r="AL22" i="61"/>
  <c r="AL16" i="61"/>
  <c r="AL94" i="61"/>
  <c r="V5" i="1" l="1"/>
  <c r="W5" i="1" s="1"/>
  <c r="Z5" i="1" s="1"/>
  <c r="V6" i="1"/>
  <c r="W6" i="1" s="1"/>
  <c r="V7" i="1"/>
  <c r="W7" i="1" s="1"/>
  <c r="AD7" i="1" s="1"/>
  <c r="V8" i="1"/>
  <c r="W8" i="1" s="1"/>
  <c r="AC8" i="1" s="1"/>
  <c r="V9" i="1"/>
  <c r="W9" i="1" s="1"/>
  <c r="V10" i="1"/>
  <c r="W10" i="1" s="1"/>
  <c r="V11" i="1"/>
  <c r="W11" i="1" s="1"/>
  <c r="V12" i="1"/>
  <c r="W12" i="1" s="1"/>
  <c r="V13" i="1"/>
  <c r="W13" i="1" s="1"/>
  <c r="AH13" i="1" s="1"/>
  <c r="V14" i="1"/>
  <c r="W14" i="1" s="1"/>
  <c r="V15" i="1"/>
  <c r="W15" i="1" s="1"/>
  <c r="V16" i="1"/>
  <c r="W16" i="1" s="1"/>
  <c r="AD16" i="1" s="1"/>
  <c r="V17" i="1"/>
  <c r="W17" i="1" s="1"/>
  <c r="AE17" i="1" s="1"/>
  <c r="V18" i="1"/>
  <c r="W18" i="1" s="1"/>
  <c r="AF18" i="1" s="1"/>
  <c r="V19" i="1"/>
  <c r="W19" i="1" s="1"/>
  <c r="V20" i="1"/>
  <c r="W20" i="1" s="1"/>
  <c r="V21" i="1"/>
  <c r="W21" i="1" s="1"/>
  <c r="AE21" i="1" s="1"/>
  <c r="V22" i="1"/>
  <c r="W22" i="1" s="1"/>
  <c r="V23" i="1"/>
  <c r="W23" i="1" s="1"/>
  <c r="AD23" i="1" s="1"/>
  <c r="V24" i="1"/>
  <c r="W24" i="1" s="1"/>
  <c r="Y24" i="1" s="1"/>
  <c r="V25" i="1"/>
  <c r="W25" i="1" s="1"/>
  <c r="AB25" i="1" s="1"/>
  <c r="AK25" i="1" s="1"/>
  <c r="V26" i="1"/>
  <c r="W26" i="1" s="1"/>
  <c r="V27" i="1"/>
  <c r="W27" i="1" s="1"/>
  <c r="V28" i="1"/>
  <c r="W28" i="1" s="1"/>
  <c r="V29" i="1"/>
  <c r="W29" i="1" s="1"/>
  <c r="AE29" i="1" s="1"/>
  <c r="V30" i="1"/>
  <c r="W30" i="1" s="1"/>
  <c r="V31" i="1"/>
  <c r="W31" i="1" s="1"/>
  <c r="V32" i="1"/>
  <c r="W32" i="1" s="1"/>
  <c r="V33" i="1"/>
  <c r="W33" i="1" s="1"/>
  <c r="AB33" i="1" s="1"/>
  <c r="AK33" i="1" s="1"/>
  <c r="V34" i="1"/>
  <c r="W34" i="1" s="1"/>
  <c r="Y34" i="1" s="1"/>
  <c r="V35" i="1"/>
  <c r="W35" i="1" s="1"/>
  <c r="V36" i="1"/>
  <c r="W36" i="1" s="1"/>
  <c r="Z36" i="1" s="1"/>
  <c r="V37" i="1"/>
  <c r="W37" i="1" s="1"/>
  <c r="AB37" i="1" s="1"/>
  <c r="AK37" i="1" s="1"/>
  <c r="V38" i="1"/>
  <c r="W38" i="1" s="1"/>
  <c r="V39" i="1"/>
  <c r="W39" i="1" s="1"/>
  <c r="AD39" i="1" s="1"/>
  <c r="V40" i="1"/>
  <c r="W40" i="1" s="1"/>
  <c r="V41" i="1"/>
  <c r="W41" i="1" s="1"/>
  <c r="AE41" i="1" s="1"/>
  <c r="V42" i="1"/>
  <c r="W42" i="1" s="1"/>
  <c r="V43" i="1"/>
  <c r="W43" i="1" s="1"/>
  <c r="V44" i="1"/>
  <c r="W44" i="1" s="1"/>
  <c r="V45" i="1"/>
  <c r="W45" i="1" s="1"/>
  <c r="AB45" i="1" s="1"/>
  <c r="AK45" i="1" s="1"/>
  <c r="V46" i="1"/>
  <c r="W46" i="1" s="1"/>
  <c r="AC46" i="1" s="1"/>
  <c r="V47" i="1"/>
  <c r="W47" i="1" s="1"/>
  <c r="V48" i="1"/>
  <c r="W48" i="1" s="1"/>
  <c r="AC48" i="1" s="1"/>
  <c r="V49" i="1"/>
  <c r="W49" i="1" s="1"/>
  <c r="AD49" i="1" s="1"/>
  <c r="V50" i="1"/>
  <c r="W50" i="1" s="1"/>
  <c r="AF50" i="1" s="1"/>
  <c r="V51" i="1"/>
  <c r="W51" i="1" s="1"/>
  <c r="V52" i="1"/>
  <c r="W52" i="1" s="1"/>
  <c r="V53" i="1"/>
  <c r="W53" i="1" s="1"/>
  <c r="AB53" i="1" s="1"/>
  <c r="AK53" i="1" s="1"/>
  <c r="V54" i="1"/>
  <c r="W54" i="1" s="1"/>
  <c r="V55" i="1"/>
  <c r="W55" i="1" s="1"/>
  <c r="AD55" i="1" s="1"/>
  <c r="V56" i="1"/>
  <c r="W56" i="1" s="1"/>
  <c r="V57" i="1"/>
  <c r="W57" i="1" s="1"/>
  <c r="AE57" i="1" s="1"/>
  <c r="V58" i="1"/>
  <c r="W58" i="1" s="1"/>
  <c r="V59" i="1"/>
  <c r="W59" i="1" s="1"/>
  <c r="V60" i="1"/>
  <c r="W60" i="1" s="1"/>
  <c r="AB60" i="1" s="1"/>
  <c r="AK60" i="1" s="1"/>
  <c r="V61" i="1"/>
  <c r="W61" i="1" s="1"/>
  <c r="AB61" i="1" s="1"/>
  <c r="AK61" i="1" s="1"/>
  <c r="V62" i="1"/>
  <c r="W62" i="1" s="1"/>
  <c r="AC62" i="1" s="1"/>
  <c r="V63" i="1"/>
  <c r="W63" i="1" s="1"/>
  <c r="V64" i="1"/>
  <c r="W64" i="1" s="1"/>
  <c r="AH64" i="1" s="1"/>
  <c r="V65" i="1"/>
  <c r="W65" i="1" s="1"/>
  <c r="AE65" i="1" s="1"/>
  <c r="V66" i="1"/>
  <c r="W66" i="1" s="1"/>
  <c r="AD66" i="1" s="1"/>
  <c r="V67" i="1"/>
  <c r="W67" i="1" s="1"/>
  <c r="V68" i="1"/>
  <c r="W68" i="1" s="1"/>
  <c r="V69" i="1"/>
  <c r="W69" i="1" s="1"/>
  <c r="AB69" i="1" s="1"/>
  <c r="AK69" i="1" s="1"/>
  <c r="V70" i="1"/>
  <c r="W70" i="1" s="1"/>
  <c r="V71" i="1"/>
  <c r="W71" i="1" s="1"/>
  <c r="AD71" i="1" s="1"/>
  <c r="V72" i="1"/>
  <c r="W72" i="1" s="1"/>
  <c r="V73" i="1"/>
  <c r="W73" i="1" s="1"/>
  <c r="AE73" i="1" s="1"/>
  <c r="V74" i="1"/>
  <c r="W74" i="1" s="1"/>
  <c r="V75" i="1"/>
  <c r="W75" i="1" s="1"/>
  <c r="AA75" i="1" s="1"/>
  <c r="V76" i="1"/>
  <c r="W76" i="1" s="1"/>
  <c r="AG76" i="1" s="1"/>
  <c r="V77" i="1"/>
  <c r="W77" i="1" s="1"/>
  <c r="Z77" i="1" s="1"/>
  <c r="V78" i="1"/>
  <c r="W78" i="1" s="1"/>
  <c r="V79" i="1"/>
  <c r="W79" i="1" s="1"/>
  <c r="V80" i="1"/>
  <c r="W80" i="1" s="1"/>
  <c r="AD80" i="1" s="1"/>
  <c r="V81" i="1"/>
  <c r="W81" i="1" s="1"/>
  <c r="AB81" i="1" s="1"/>
  <c r="AK81" i="1" s="1"/>
  <c r="V82" i="1"/>
  <c r="W82" i="1" s="1"/>
  <c r="Y82" i="1" s="1"/>
  <c r="V83" i="1"/>
  <c r="W83" i="1" s="1"/>
  <c r="AA83" i="1" s="1"/>
  <c r="V84" i="1"/>
  <c r="W84" i="1" s="1"/>
  <c r="V85" i="1"/>
  <c r="W85" i="1" s="1"/>
  <c r="AE85" i="1" s="1"/>
  <c r="V86" i="1"/>
  <c r="W86" i="1" s="1"/>
  <c r="V87" i="1"/>
  <c r="W87" i="1" s="1"/>
  <c r="AD87" i="1" s="1"/>
  <c r="V88" i="1"/>
  <c r="W88" i="1" s="1"/>
  <c r="V89" i="1"/>
  <c r="W89" i="1" s="1"/>
  <c r="AE89" i="1" s="1"/>
  <c r="V90" i="1"/>
  <c r="W90" i="1" s="1"/>
  <c r="V91" i="1"/>
  <c r="W91" i="1" s="1"/>
  <c r="V92" i="1"/>
  <c r="W92" i="1" s="1"/>
  <c r="AB92" i="1" s="1"/>
  <c r="AK92" i="1" s="1"/>
  <c r="V93" i="1"/>
  <c r="W93" i="1" s="1"/>
  <c r="AB93" i="1" s="1"/>
  <c r="AK93" i="1" s="1"/>
  <c r="V94" i="1"/>
  <c r="W94" i="1" s="1"/>
  <c r="AC94" i="1" s="1"/>
  <c r="V95" i="1"/>
  <c r="W95" i="1" s="1"/>
  <c r="V96" i="1"/>
  <c r="W96" i="1" s="1"/>
  <c r="Y96" i="1" s="1"/>
  <c r="V97" i="1"/>
  <c r="W97" i="1" s="1"/>
  <c r="AB97" i="1" s="1"/>
  <c r="AK97" i="1" s="1"/>
  <c r="V98" i="1"/>
  <c r="W98" i="1" s="1"/>
  <c r="Y98" i="1" s="1"/>
  <c r="V99" i="1"/>
  <c r="W99" i="1" s="1"/>
  <c r="V100" i="1"/>
  <c r="W100" i="1" s="1"/>
  <c r="Z100" i="1" s="1"/>
  <c r="V101" i="1"/>
  <c r="W101" i="1" s="1"/>
  <c r="AE101" i="1" s="1"/>
  <c r="V102" i="1"/>
  <c r="W102" i="1" s="1"/>
  <c r="V103" i="1"/>
  <c r="W103" i="1" s="1"/>
  <c r="AD103" i="1" s="1"/>
  <c r="V104" i="1"/>
  <c r="W104" i="1" s="1"/>
  <c r="V105" i="1"/>
  <c r="W105" i="1" s="1"/>
  <c r="AE105" i="1" s="1"/>
  <c r="V106" i="1"/>
  <c r="W106" i="1" s="1"/>
  <c r="Z106" i="1" s="1"/>
  <c r="V107" i="1"/>
  <c r="W107" i="1" s="1"/>
  <c r="V108" i="1"/>
  <c r="W108" i="1" s="1"/>
  <c r="AB108" i="1" s="1"/>
  <c r="AK108" i="1" s="1"/>
  <c r="V109" i="1"/>
  <c r="W109" i="1" s="1"/>
  <c r="AB109" i="1" s="1"/>
  <c r="AK109" i="1" s="1"/>
  <c r="V110" i="1"/>
  <c r="W110" i="1" s="1"/>
  <c r="V111" i="1"/>
  <c r="W111" i="1" s="1"/>
  <c r="V112" i="1"/>
  <c r="W112" i="1" s="1"/>
  <c r="V113" i="1"/>
  <c r="W113" i="1" s="1"/>
  <c r="AD113" i="1" s="1"/>
  <c r="V114" i="1"/>
  <c r="W114" i="1" s="1"/>
  <c r="Z114" i="1" s="1"/>
  <c r="V115" i="1"/>
  <c r="W115" i="1" s="1"/>
  <c r="V116" i="1"/>
  <c r="W116" i="1" s="1"/>
  <c r="AG116" i="1" s="1"/>
  <c r="V117" i="1"/>
  <c r="W117" i="1" s="1"/>
  <c r="AE117" i="1" s="1"/>
  <c r="V118" i="1"/>
  <c r="W118" i="1" s="1"/>
  <c r="AC118" i="1" s="1"/>
  <c r="V4" i="1"/>
  <c r="AB85" i="1" l="1"/>
  <c r="AK85" i="1" s="1"/>
  <c r="AL85" i="1" s="1"/>
  <c r="AM85" i="1" s="1"/>
  <c r="Z29" i="1"/>
  <c r="AF61" i="1"/>
  <c r="AA5" i="1"/>
  <c r="AH113" i="1"/>
  <c r="Z53" i="1"/>
  <c r="AE93" i="1"/>
  <c r="AB49" i="1"/>
  <c r="AK49" i="1" s="1"/>
  <c r="AL49" i="1" s="1"/>
  <c r="AM49" i="1" s="1"/>
  <c r="Z69" i="1"/>
  <c r="AA29" i="1"/>
  <c r="AH105" i="1"/>
  <c r="AF77" i="1"/>
  <c r="AE61" i="1"/>
  <c r="AH41" i="1"/>
  <c r="AF21" i="1"/>
  <c r="Z117" i="1"/>
  <c r="AB101" i="1"/>
  <c r="AK101" i="1" s="1"/>
  <c r="AL101" i="1" s="1"/>
  <c r="AM101" i="1" s="1"/>
  <c r="AH73" i="1"/>
  <c r="Z41" i="1"/>
  <c r="AB116" i="1"/>
  <c r="AK116" i="1" s="1"/>
  <c r="AL116" i="1" s="1"/>
  <c r="AM116" i="1" s="1"/>
  <c r="AB76" i="1"/>
  <c r="AK76" i="1" s="1"/>
  <c r="AL76" i="1" s="1"/>
  <c r="AM76" i="1" s="1"/>
  <c r="AD8" i="1"/>
  <c r="Z34" i="1"/>
  <c r="AF117" i="1"/>
  <c r="Z113" i="1"/>
  <c r="AF93" i="1"/>
  <c r="Y80" i="1"/>
  <c r="AF69" i="1"/>
  <c r="AH45" i="1"/>
  <c r="AH33" i="1"/>
  <c r="AD17" i="1"/>
  <c r="Y88" i="1"/>
  <c r="AD88" i="1"/>
  <c r="AC56" i="1"/>
  <c r="Y56" i="1"/>
  <c r="AG56" i="1"/>
  <c r="AH56" i="1"/>
  <c r="Z98" i="1"/>
  <c r="AF82" i="1"/>
  <c r="AE109" i="1"/>
  <c r="Z105" i="1"/>
  <c r="AH97" i="1"/>
  <c r="AE81" i="1"/>
  <c r="Z73" i="1"/>
  <c r="AH65" i="1"/>
  <c r="AD50" i="1"/>
  <c r="AF45" i="1"/>
  <c r="AE37" i="1"/>
  <c r="Z33" i="1"/>
  <c r="AH117" i="1"/>
  <c r="Y114" i="1"/>
  <c r="Z97" i="1"/>
  <c r="AD81" i="1"/>
  <c r="AH69" i="1"/>
  <c r="AD65" i="1"/>
  <c r="Z45" i="1"/>
  <c r="AH29" i="1"/>
  <c r="AD24" i="1"/>
  <c r="AC110" i="1"/>
  <c r="AH110" i="1"/>
  <c r="AC102" i="1"/>
  <c r="AH102" i="1"/>
  <c r="AF74" i="1"/>
  <c r="Z74" i="1"/>
  <c r="AC38" i="1"/>
  <c r="AH38" i="1"/>
  <c r="AD84" i="1"/>
  <c r="Y84" i="1"/>
  <c r="AG84" i="1"/>
  <c r="Z84" i="1"/>
  <c r="AB84" i="1"/>
  <c r="AK84" i="1" s="1"/>
  <c r="AL84" i="1" s="1"/>
  <c r="AM84" i="1" s="1"/>
  <c r="AF84" i="1"/>
  <c r="AH72" i="1"/>
  <c r="Y72" i="1"/>
  <c r="AC72" i="1"/>
  <c r="AD72" i="1"/>
  <c r="AB52" i="1"/>
  <c r="AK52" i="1" s="1"/>
  <c r="AL52" i="1" s="1"/>
  <c r="AM52" i="1" s="1"/>
  <c r="AG52" i="1"/>
  <c r="AD20" i="1"/>
  <c r="Z20" i="1"/>
  <c r="AB20" i="1"/>
  <c r="AK20" i="1" s="1"/>
  <c r="AL20" i="1" s="1"/>
  <c r="AM20" i="1" s="1"/>
  <c r="AF20" i="1"/>
  <c r="Y20" i="1"/>
  <c r="AG20" i="1"/>
  <c r="Z10" i="1"/>
  <c r="AF10" i="1"/>
  <c r="Y112" i="1"/>
  <c r="AG112" i="1"/>
  <c r="AB112" i="1"/>
  <c r="AK112" i="1" s="1"/>
  <c r="AL112" i="1" s="1"/>
  <c r="AM112" i="1" s="1"/>
  <c r="AF100" i="1"/>
  <c r="AD64" i="1"/>
  <c r="AD48" i="1"/>
  <c r="AF36" i="1"/>
  <c r="Y16" i="1"/>
  <c r="AH112" i="1"/>
  <c r="AB100" i="1"/>
  <c r="AK100" i="1" s="1"/>
  <c r="AL100" i="1" s="1"/>
  <c r="AM100" i="1" s="1"/>
  <c r="AD96" i="1"/>
  <c r="AD82" i="1"/>
  <c r="AF66" i="1"/>
  <c r="AC64" i="1"/>
  <c r="Z50" i="1"/>
  <c r="AB48" i="1"/>
  <c r="AK48" i="1" s="1"/>
  <c r="AB36" i="1"/>
  <c r="AK36" i="1" s="1"/>
  <c r="AL36" i="1" s="1"/>
  <c r="AM36" i="1" s="1"/>
  <c r="AD18" i="1"/>
  <c r="Z109" i="1"/>
  <c r="AF109" i="1"/>
  <c r="Z101" i="1"/>
  <c r="AF101" i="1"/>
  <c r="Z89" i="1"/>
  <c r="AH89" i="1"/>
  <c r="AA85" i="1"/>
  <c r="AH85" i="1"/>
  <c r="AA77" i="1"/>
  <c r="AH77" i="1"/>
  <c r="Z57" i="1"/>
  <c r="AH57" i="1"/>
  <c r="AA53" i="1"/>
  <c r="AH53" i="1"/>
  <c r="Z49" i="1"/>
  <c r="AH49" i="1"/>
  <c r="Z37" i="1"/>
  <c r="AF37" i="1"/>
  <c r="Z25" i="1"/>
  <c r="AH25" i="1"/>
  <c r="AA21" i="1"/>
  <c r="AH21" i="1"/>
  <c r="Z17" i="1"/>
  <c r="AH17" i="1"/>
  <c r="Z13" i="1"/>
  <c r="AF13" i="1"/>
  <c r="AA13" i="1"/>
  <c r="AE9" i="1"/>
  <c r="Z9" i="1"/>
  <c r="AH9" i="1"/>
  <c r="AB5" i="1"/>
  <c r="AK5" i="1" s="1"/>
  <c r="AL5" i="1" s="1"/>
  <c r="AM5" i="1" s="1"/>
  <c r="AE5" i="1"/>
  <c r="AB117" i="1"/>
  <c r="AK117" i="1" s="1"/>
  <c r="AF114" i="1"/>
  <c r="AE113" i="1"/>
  <c r="AD112" i="1"/>
  <c r="AA109" i="1"/>
  <c r="AD105" i="1"/>
  <c r="AA101" i="1"/>
  <c r="AF98" i="1"/>
  <c r="AE97" i="1"/>
  <c r="AA93" i="1"/>
  <c r="AD89" i="1"/>
  <c r="Z85" i="1"/>
  <c r="Z82" i="1"/>
  <c r="Z81" i="1"/>
  <c r="AE77" i="1"/>
  <c r="AD73" i="1"/>
  <c r="AE69" i="1"/>
  <c r="Z66" i="1"/>
  <c r="AB65" i="1"/>
  <c r="AK65" i="1" s="1"/>
  <c r="AL65" i="1" s="1"/>
  <c r="AM65" i="1" s="1"/>
  <c r="Y64" i="1"/>
  <c r="AA61" i="1"/>
  <c r="AD57" i="1"/>
  <c r="AD56" i="1"/>
  <c r="AF53" i="1"/>
  <c r="Y50" i="1"/>
  <c r="AH48" i="1"/>
  <c r="Y48" i="1"/>
  <c r="AE45" i="1"/>
  <c r="AD41" i="1"/>
  <c r="AA37" i="1"/>
  <c r="AF34" i="1"/>
  <c r="AE33" i="1"/>
  <c r="AF29" i="1"/>
  <c r="AE25" i="1"/>
  <c r="AB21" i="1"/>
  <c r="AK21" i="1" s="1"/>
  <c r="AL21" i="1" s="1"/>
  <c r="AM21" i="1" s="1"/>
  <c r="Z18" i="1"/>
  <c r="AB17" i="1"/>
  <c r="AK17" i="1" s="1"/>
  <c r="AL17" i="1" s="1"/>
  <c r="AM17" i="1" s="1"/>
  <c r="AE13" i="1"/>
  <c r="AD9" i="1"/>
  <c r="AH5" i="1"/>
  <c r="AH8" i="1"/>
  <c r="Y8" i="1"/>
  <c r="AA117" i="1"/>
  <c r="AD114" i="1"/>
  <c r="AB113" i="1"/>
  <c r="AK113" i="1" s="1"/>
  <c r="AL113" i="1" s="1"/>
  <c r="AM113" i="1" s="1"/>
  <c r="AC112" i="1"/>
  <c r="AH109" i="1"/>
  <c r="AB105" i="1"/>
  <c r="AK105" i="1" s="1"/>
  <c r="AL105" i="1" s="1"/>
  <c r="AH101" i="1"/>
  <c r="AG100" i="1"/>
  <c r="AD98" i="1"/>
  <c r="AD97" i="1"/>
  <c r="AH93" i="1"/>
  <c r="Z93" i="1"/>
  <c r="AB89" i="1"/>
  <c r="AK89" i="1" s="1"/>
  <c r="AL89" i="1" s="1"/>
  <c r="AM89" i="1" s="1"/>
  <c r="AF85" i="1"/>
  <c r="AH81" i="1"/>
  <c r="AB77" i="1"/>
  <c r="AK77" i="1" s="1"/>
  <c r="AB73" i="1"/>
  <c r="AK73" i="1" s="1"/>
  <c r="AL73" i="1" s="1"/>
  <c r="AM73" i="1" s="1"/>
  <c r="AA69" i="1"/>
  <c r="Y66" i="1"/>
  <c r="Z65" i="1"/>
  <c r="AH61" i="1"/>
  <c r="Z61" i="1"/>
  <c r="AB57" i="1"/>
  <c r="AK57" i="1" s="1"/>
  <c r="AL57" i="1" s="1"/>
  <c r="AM57" i="1" s="1"/>
  <c r="AB56" i="1"/>
  <c r="AK56" i="1" s="1"/>
  <c r="AL56" i="1" s="1"/>
  <c r="AM56" i="1" s="1"/>
  <c r="AE53" i="1"/>
  <c r="AE49" i="1"/>
  <c r="AG48" i="1"/>
  <c r="AH46" i="1"/>
  <c r="AA45" i="1"/>
  <c r="AB41" i="1"/>
  <c r="AK41" i="1" s="1"/>
  <c r="AL41" i="1" s="1"/>
  <c r="AH37" i="1"/>
  <c r="AG36" i="1"/>
  <c r="AD34" i="1"/>
  <c r="AD33" i="1"/>
  <c r="AB29" i="1"/>
  <c r="AK29" i="1" s="1"/>
  <c r="AL29" i="1" s="1"/>
  <c r="AM29" i="1" s="1"/>
  <c r="AD25" i="1"/>
  <c r="Z21" i="1"/>
  <c r="Y18" i="1"/>
  <c r="AB13" i="1"/>
  <c r="AK13" i="1" s="1"/>
  <c r="AL13" i="1" s="1"/>
  <c r="AM13" i="1" s="1"/>
  <c r="AB9" i="1"/>
  <c r="AK9" i="1" s="1"/>
  <c r="AL9" i="1" s="1"/>
  <c r="AF5" i="1"/>
  <c r="Y115" i="1"/>
  <c r="AC115" i="1"/>
  <c r="AG115" i="1"/>
  <c r="AB115" i="1"/>
  <c r="AK115" i="1" s="1"/>
  <c r="AL115" i="1" s="1"/>
  <c r="AM115" i="1" s="1"/>
  <c r="AH115" i="1"/>
  <c r="AD115" i="1"/>
  <c r="Z115" i="1"/>
  <c r="AE115" i="1"/>
  <c r="Y107" i="1"/>
  <c r="AC107" i="1"/>
  <c r="AG107" i="1"/>
  <c r="AB107" i="1"/>
  <c r="AK107" i="1" s="1"/>
  <c r="AH107" i="1"/>
  <c r="AD107" i="1"/>
  <c r="Z107" i="1"/>
  <c r="AE107" i="1"/>
  <c r="Y99" i="1"/>
  <c r="AC99" i="1"/>
  <c r="AG99" i="1"/>
  <c r="AB99" i="1"/>
  <c r="AK99" i="1" s="1"/>
  <c r="AH99" i="1"/>
  <c r="AD99" i="1"/>
  <c r="Z99" i="1"/>
  <c r="AE99" i="1"/>
  <c r="Y95" i="1"/>
  <c r="AC95" i="1"/>
  <c r="AG95" i="1"/>
  <c r="Z95" i="1"/>
  <c r="AE95" i="1"/>
  <c r="AA95" i="1"/>
  <c r="AF95" i="1"/>
  <c r="AB95" i="1"/>
  <c r="AK95" i="1" s="1"/>
  <c r="AH95" i="1"/>
  <c r="Y91" i="1"/>
  <c r="AC91" i="1"/>
  <c r="AG91" i="1"/>
  <c r="AB91" i="1"/>
  <c r="AK91" i="1" s="1"/>
  <c r="AH91" i="1"/>
  <c r="AD91" i="1"/>
  <c r="Z91" i="1"/>
  <c r="AE91" i="1"/>
  <c r="Y79" i="1"/>
  <c r="AC79" i="1"/>
  <c r="AG79" i="1"/>
  <c r="Z79" i="1"/>
  <c r="AE79" i="1"/>
  <c r="AA79" i="1"/>
  <c r="AF79" i="1"/>
  <c r="AB79" i="1"/>
  <c r="AK79" i="1" s="1"/>
  <c r="AH79" i="1"/>
  <c r="Y67" i="1"/>
  <c r="AC67" i="1"/>
  <c r="AG67" i="1"/>
  <c r="AB67" i="1"/>
  <c r="AK67" i="1" s="1"/>
  <c r="AH67" i="1"/>
  <c r="AD67" i="1"/>
  <c r="Z67" i="1"/>
  <c r="AE67" i="1"/>
  <c r="Y63" i="1"/>
  <c r="AC63" i="1"/>
  <c r="AG63" i="1"/>
  <c r="Z63" i="1"/>
  <c r="AE63" i="1"/>
  <c r="AA63" i="1"/>
  <c r="AF63" i="1"/>
  <c r="AB63" i="1"/>
  <c r="AK63" i="1" s="1"/>
  <c r="AH63" i="1"/>
  <c r="Y59" i="1"/>
  <c r="AC59" i="1"/>
  <c r="AG59" i="1"/>
  <c r="AB59" i="1"/>
  <c r="AK59" i="1" s="1"/>
  <c r="AH59" i="1"/>
  <c r="AD59" i="1"/>
  <c r="Z59" i="1"/>
  <c r="AE59" i="1"/>
  <c r="Y51" i="1"/>
  <c r="AC51" i="1"/>
  <c r="AG51" i="1"/>
  <c r="AB51" i="1"/>
  <c r="AK51" i="1" s="1"/>
  <c r="AL51" i="1" s="1"/>
  <c r="AM51" i="1" s="1"/>
  <c r="AH51" i="1"/>
  <c r="AD51" i="1"/>
  <c r="Z51" i="1"/>
  <c r="AE51" i="1"/>
  <c r="AA51" i="1"/>
  <c r="AF51" i="1"/>
  <c r="Y43" i="1"/>
  <c r="AC43" i="1"/>
  <c r="AG43" i="1"/>
  <c r="AB43" i="1"/>
  <c r="AK43" i="1" s="1"/>
  <c r="AH43" i="1"/>
  <c r="AD43" i="1"/>
  <c r="Z43" i="1"/>
  <c r="AE43" i="1"/>
  <c r="AA43" i="1"/>
  <c r="AF43" i="1"/>
  <c r="Y35" i="1"/>
  <c r="AC35" i="1"/>
  <c r="AG35" i="1"/>
  <c r="AB35" i="1"/>
  <c r="AK35" i="1" s="1"/>
  <c r="AH35" i="1"/>
  <c r="AD35" i="1"/>
  <c r="Z35" i="1"/>
  <c r="AE35" i="1"/>
  <c r="AA35" i="1"/>
  <c r="AF35" i="1"/>
  <c r="Y31" i="1"/>
  <c r="AC31" i="1"/>
  <c r="AG31" i="1"/>
  <c r="Z31" i="1"/>
  <c r="AE31" i="1"/>
  <c r="AA31" i="1"/>
  <c r="AF31" i="1"/>
  <c r="AB31" i="1"/>
  <c r="AK31" i="1" s="1"/>
  <c r="AH31" i="1"/>
  <c r="AD31" i="1"/>
  <c r="Y27" i="1"/>
  <c r="AC27" i="1"/>
  <c r="AG27" i="1"/>
  <c r="AB27" i="1"/>
  <c r="AK27" i="1" s="1"/>
  <c r="AH27" i="1"/>
  <c r="AD27" i="1"/>
  <c r="Z27" i="1"/>
  <c r="AE27" i="1"/>
  <c r="AA27" i="1"/>
  <c r="AF27" i="1"/>
  <c r="Y15" i="1"/>
  <c r="AC15" i="1"/>
  <c r="AG15" i="1"/>
  <c r="Z15" i="1"/>
  <c r="AE15" i="1"/>
  <c r="AA15" i="1"/>
  <c r="AF15" i="1"/>
  <c r="AB15" i="1"/>
  <c r="AK15" i="1" s="1"/>
  <c r="AH15" i="1"/>
  <c r="AD15" i="1"/>
  <c r="AA104" i="1"/>
  <c r="AE104" i="1"/>
  <c r="Z104" i="1"/>
  <c r="AF104" i="1"/>
  <c r="AB104" i="1"/>
  <c r="AK104" i="1" s="1"/>
  <c r="AL104" i="1" s="1"/>
  <c r="AM104" i="1" s="1"/>
  <c r="AG104" i="1"/>
  <c r="AC104" i="1"/>
  <c r="AH104" i="1"/>
  <c r="AA90" i="1"/>
  <c r="AE90" i="1"/>
  <c r="AB90" i="1"/>
  <c r="AK90" i="1" s="1"/>
  <c r="AG90" i="1"/>
  <c r="AC90" i="1"/>
  <c r="AH90" i="1"/>
  <c r="Y90" i="1"/>
  <c r="AD90" i="1"/>
  <c r="AA68" i="1"/>
  <c r="AE68" i="1"/>
  <c r="AC68" i="1"/>
  <c r="AH68" i="1"/>
  <c r="Y68" i="1"/>
  <c r="AD68" i="1"/>
  <c r="Z68" i="1"/>
  <c r="AF68" i="1"/>
  <c r="AA54" i="1"/>
  <c r="AE54" i="1"/>
  <c r="Y54" i="1"/>
  <c r="AD54" i="1"/>
  <c r="Z54" i="1"/>
  <c r="AF54" i="1"/>
  <c r="AB54" i="1"/>
  <c r="AK54" i="1" s="1"/>
  <c r="AG54" i="1"/>
  <c r="AC54" i="1"/>
  <c r="AH54" i="1"/>
  <c r="AA32" i="1"/>
  <c r="AE32" i="1"/>
  <c r="Z32" i="1"/>
  <c r="AF32" i="1"/>
  <c r="AB32" i="1"/>
  <c r="AK32" i="1" s="1"/>
  <c r="AG32" i="1"/>
  <c r="AC32" i="1"/>
  <c r="AH32" i="1"/>
  <c r="Y32" i="1"/>
  <c r="AD32" i="1"/>
  <c r="Y19" i="1"/>
  <c r="AC19" i="1"/>
  <c r="AG19" i="1"/>
  <c r="AB19" i="1"/>
  <c r="AK19" i="1" s="1"/>
  <c r="AH19" i="1"/>
  <c r="AD19" i="1"/>
  <c r="Z19" i="1"/>
  <c r="AE19" i="1"/>
  <c r="AA19" i="1"/>
  <c r="AF19" i="1"/>
  <c r="AL117" i="1"/>
  <c r="AM117" i="1" s="1"/>
  <c r="AL109" i="1"/>
  <c r="AM109" i="1" s="1"/>
  <c r="AL108" i="1"/>
  <c r="AM108" i="1" s="1"/>
  <c r="AL93" i="1"/>
  <c r="AM93" i="1" s="1"/>
  <c r="AL92" i="1"/>
  <c r="AM92" i="1" s="1"/>
  <c r="Z90" i="1"/>
  <c r="AD79" i="1"/>
  <c r="AA67" i="1"/>
  <c r="AL61" i="1"/>
  <c r="AM61" i="1" s="1"/>
  <c r="AL60" i="1"/>
  <c r="AM60" i="1" s="1"/>
  <c r="AA106" i="1"/>
  <c r="AE106" i="1"/>
  <c r="AB106" i="1"/>
  <c r="AK106" i="1" s="1"/>
  <c r="AG106" i="1"/>
  <c r="AC106" i="1"/>
  <c r="AH106" i="1"/>
  <c r="Y106" i="1"/>
  <c r="AD106" i="1"/>
  <c r="AA94" i="1"/>
  <c r="AE94" i="1"/>
  <c r="Y94" i="1"/>
  <c r="AD94" i="1"/>
  <c r="Z94" i="1"/>
  <c r="AF94" i="1"/>
  <c r="AB94" i="1"/>
  <c r="AK94" i="1" s="1"/>
  <c r="AG94" i="1"/>
  <c r="AA86" i="1"/>
  <c r="AE86" i="1"/>
  <c r="Y86" i="1"/>
  <c r="AD86" i="1"/>
  <c r="Z86" i="1"/>
  <c r="AF86" i="1"/>
  <c r="AB86" i="1"/>
  <c r="AK86" i="1" s="1"/>
  <c r="AG86" i="1"/>
  <c r="AA78" i="1"/>
  <c r="AE78" i="1"/>
  <c r="Y78" i="1"/>
  <c r="AD78" i="1"/>
  <c r="Z78" i="1"/>
  <c r="AF78" i="1"/>
  <c r="AB78" i="1"/>
  <c r="AK78" i="1" s="1"/>
  <c r="AG78" i="1"/>
  <c r="AA70" i="1"/>
  <c r="AE70" i="1"/>
  <c r="Y70" i="1"/>
  <c r="AD70" i="1"/>
  <c r="Z70" i="1"/>
  <c r="AF70" i="1"/>
  <c r="AB70" i="1"/>
  <c r="AK70" i="1" s="1"/>
  <c r="AL70" i="1" s="1"/>
  <c r="AM70" i="1" s="1"/>
  <c r="AG70" i="1"/>
  <c r="AA58" i="1"/>
  <c r="AE58" i="1"/>
  <c r="AB58" i="1"/>
  <c r="AK58" i="1" s="1"/>
  <c r="AG58" i="1"/>
  <c r="AC58" i="1"/>
  <c r="AH58" i="1"/>
  <c r="Y58" i="1"/>
  <c r="AD58" i="1"/>
  <c r="Z58" i="1"/>
  <c r="AF58" i="1"/>
  <c r="AA42" i="1"/>
  <c r="AE42" i="1"/>
  <c r="AB42" i="1"/>
  <c r="AK42" i="1" s="1"/>
  <c r="AG42" i="1"/>
  <c r="AC42" i="1"/>
  <c r="AH42" i="1"/>
  <c r="Y42" i="1"/>
  <c r="AD42" i="1"/>
  <c r="Z42" i="1"/>
  <c r="AF42" i="1"/>
  <c r="AA30" i="1"/>
  <c r="AE30" i="1"/>
  <c r="Y30" i="1"/>
  <c r="AD30" i="1"/>
  <c r="Z30" i="1"/>
  <c r="AF30" i="1"/>
  <c r="AB30" i="1"/>
  <c r="AK30" i="1" s="1"/>
  <c r="AG30" i="1"/>
  <c r="AC30" i="1"/>
  <c r="AH30" i="1"/>
  <c r="AA22" i="1"/>
  <c r="AE22" i="1"/>
  <c r="Y22" i="1"/>
  <c r="AD22" i="1"/>
  <c r="Z22" i="1"/>
  <c r="AF22" i="1"/>
  <c r="AB22" i="1"/>
  <c r="AK22" i="1" s="1"/>
  <c r="AG22" i="1"/>
  <c r="AC22" i="1"/>
  <c r="AH22" i="1"/>
  <c r="AA14" i="1"/>
  <c r="AE14" i="1"/>
  <c r="Y14" i="1"/>
  <c r="AD14" i="1"/>
  <c r="Z14" i="1"/>
  <c r="AF14" i="1"/>
  <c r="AB14" i="1"/>
  <c r="AK14" i="1" s="1"/>
  <c r="AG14" i="1"/>
  <c r="AC14" i="1"/>
  <c r="AH14" i="1"/>
  <c r="AA6" i="1"/>
  <c r="AE6" i="1"/>
  <c r="Y6" i="1"/>
  <c r="AD6" i="1"/>
  <c r="Z6" i="1"/>
  <c r="AF6" i="1"/>
  <c r="AB6" i="1"/>
  <c r="AK6" i="1" s="1"/>
  <c r="AL6" i="1" s="1"/>
  <c r="AM6" i="1" s="1"/>
  <c r="AG6" i="1"/>
  <c r="AC6" i="1"/>
  <c r="AH6" i="1"/>
  <c r="Y75" i="1"/>
  <c r="AC75" i="1"/>
  <c r="AG75" i="1"/>
  <c r="AB75" i="1"/>
  <c r="AK75" i="1" s="1"/>
  <c r="AH75" i="1"/>
  <c r="AD75" i="1"/>
  <c r="Z75" i="1"/>
  <c r="AE75" i="1"/>
  <c r="AA40" i="1"/>
  <c r="AE40" i="1"/>
  <c r="Z40" i="1"/>
  <c r="AF40" i="1"/>
  <c r="AB40" i="1"/>
  <c r="AK40" i="1" s="1"/>
  <c r="AL40" i="1" s="1"/>
  <c r="AM40" i="1" s="1"/>
  <c r="AG40" i="1"/>
  <c r="AC40" i="1"/>
  <c r="AH40" i="1"/>
  <c r="Y40" i="1"/>
  <c r="AD40" i="1"/>
  <c r="AA26" i="1"/>
  <c r="AE26" i="1"/>
  <c r="AB26" i="1"/>
  <c r="AK26" i="1" s="1"/>
  <c r="AG26" i="1"/>
  <c r="AC26" i="1"/>
  <c r="AH26" i="1"/>
  <c r="Y26" i="1"/>
  <c r="AD26" i="1"/>
  <c r="Z26" i="1"/>
  <c r="AF26" i="1"/>
  <c r="AF115" i="1"/>
  <c r="AF107" i="1"/>
  <c r="AF99" i="1"/>
  <c r="AF91" i="1"/>
  <c r="AH86" i="1"/>
  <c r="AH78" i="1"/>
  <c r="AH70" i="1"/>
  <c r="AG68" i="1"/>
  <c r="AF59" i="1"/>
  <c r="Y111" i="1"/>
  <c r="AC111" i="1"/>
  <c r="AG111" i="1"/>
  <c r="Z111" i="1"/>
  <c r="AE111" i="1"/>
  <c r="AA111" i="1"/>
  <c r="AF111" i="1"/>
  <c r="AB111" i="1"/>
  <c r="AK111" i="1" s="1"/>
  <c r="AH111" i="1"/>
  <c r="AA62" i="1"/>
  <c r="AE62" i="1"/>
  <c r="Y62" i="1"/>
  <c r="AD62" i="1"/>
  <c r="Z62" i="1"/>
  <c r="AF62" i="1"/>
  <c r="AB62" i="1"/>
  <c r="AK62" i="1" s="1"/>
  <c r="AL62" i="1" s="1"/>
  <c r="AM62" i="1" s="1"/>
  <c r="AG62" i="1"/>
  <c r="Y11" i="1"/>
  <c r="AC11" i="1"/>
  <c r="AG11" i="1"/>
  <c r="AB11" i="1"/>
  <c r="AK11" i="1" s="1"/>
  <c r="AH11" i="1"/>
  <c r="AD11" i="1"/>
  <c r="Z11" i="1"/>
  <c r="AE11" i="1"/>
  <c r="AA11" i="1"/>
  <c r="AF11" i="1"/>
  <c r="AA115" i="1"/>
  <c r="AD111" i="1"/>
  <c r="AA107" i="1"/>
  <c r="AD104" i="1"/>
  <c r="AA99" i="1"/>
  <c r="AD95" i="1"/>
  <c r="AA91" i="1"/>
  <c r="AC86" i="1"/>
  <c r="AC78" i="1"/>
  <c r="AC70" i="1"/>
  <c r="AL69" i="1"/>
  <c r="AM69" i="1" s="1"/>
  <c r="AB68" i="1"/>
  <c r="AK68" i="1" s="1"/>
  <c r="AD63" i="1"/>
  <c r="AA59" i="1"/>
  <c r="AA108" i="1"/>
  <c r="AE108" i="1"/>
  <c r="AC108" i="1"/>
  <c r="AH108" i="1"/>
  <c r="Y108" i="1"/>
  <c r="AD108" i="1"/>
  <c r="Z108" i="1"/>
  <c r="AF108" i="1"/>
  <c r="AA92" i="1"/>
  <c r="AE92" i="1"/>
  <c r="AC92" i="1"/>
  <c r="AH92" i="1"/>
  <c r="Y92" i="1"/>
  <c r="AD92" i="1"/>
  <c r="Z92" i="1"/>
  <c r="AF92" i="1"/>
  <c r="AA76" i="1"/>
  <c r="AE76" i="1"/>
  <c r="AC76" i="1"/>
  <c r="AH76" i="1"/>
  <c r="Y76" i="1"/>
  <c r="AD76" i="1"/>
  <c r="Z76" i="1"/>
  <c r="AF76" i="1"/>
  <c r="AA60" i="1"/>
  <c r="AE60" i="1"/>
  <c r="AC60" i="1"/>
  <c r="AH60" i="1"/>
  <c r="Y60" i="1"/>
  <c r="AD60" i="1"/>
  <c r="Z60" i="1"/>
  <c r="AF60" i="1"/>
  <c r="AA44" i="1"/>
  <c r="AE44" i="1"/>
  <c r="AC44" i="1"/>
  <c r="AH44" i="1"/>
  <c r="Y44" i="1"/>
  <c r="AD44" i="1"/>
  <c r="Z44" i="1"/>
  <c r="AF44" i="1"/>
  <c r="AB44" i="1"/>
  <c r="AK44" i="1" s="1"/>
  <c r="AG44" i="1"/>
  <c r="AA28" i="1"/>
  <c r="AE28" i="1"/>
  <c r="AC28" i="1"/>
  <c r="AH28" i="1"/>
  <c r="Y28" i="1"/>
  <c r="AD28" i="1"/>
  <c r="Z28" i="1"/>
  <c r="AF28" i="1"/>
  <c r="AB28" i="1"/>
  <c r="AK28" i="1" s="1"/>
  <c r="AG28" i="1"/>
  <c r="AA12" i="1"/>
  <c r="AE12" i="1"/>
  <c r="AC12" i="1"/>
  <c r="AH12" i="1"/>
  <c r="Y12" i="1"/>
  <c r="AD12" i="1"/>
  <c r="Z12" i="1"/>
  <c r="AF12" i="1"/>
  <c r="AB12" i="1"/>
  <c r="AK12" i="1" s="1"/>
  <c r="AG12" i="1"/>
  <c r="AA118" i="1"/>
  <c r="AE118" i="1"/>
  <c r="Y118" i="1"/>
  <c r="AD118" i="1"/>
  <c r="Z118" i="1"/>
  <c r="AF118" i="1"/>
  <c r="AB118" i="1"/>
  <c r="AK118" i="1" s="1"/>
  <c r="AG118" i="1"/>
  <c r="AA96" i="1"/>
  <c r="AE96" i="1"/>
  <c r="Z96" i="1"/>
  <c r="AF96" i="1"/>
  <c r="AB96" i="1"/>
  <c r="AK96" i="1" s="1"/>
  <c r="AG96" i="1"/>
  <c r="AC96" i="1"/>
  <c r="AH96" i="1"/>
  <c r="Y83" i="1"/>
  <c r="AC83" i="1"/>
  <c r="AG83" i="1"/>
  <c r="AB83" i="1"/>
  <c r="AK83" i="1" s="1"/>
  <c r="AH83" i="1"/>
  <c r="AD83" i="1"/>
  <c r="Z83" i="1"/>
  <c r="AE83" i="1"/>
  <c r="Y47" i="1"/>
  <c r="AC47" i="1"/>
  <c r="AG47" i="1"/>
  <c r="Z47" i="1"/>
  <c r="AE47" i="1"/>
  <c r="AA47" i="1"/>
  <c r="AF47" i="1"/>
  <c r="AB47" i="1"/>
  <c r="AK47" i="1" s="1"/>
  <c r="AH47" i="1"/>
  <c r="AD47" i="1"/>
  <c r="AH118" i="1"/>
  <c r="AG108" i="1"/>
  <c r="AF106" i="1"/>
  <c r="Y104" i="1"/>
  <c r="AH94" i="1"/>
  <c r="AG92" i="1"/>
  <c r="AF90" i="1"/>
  <c r="AF83" i="1"/>
  <c r="AF75" i="1"/>
  <c r="AF67" i="1"/>
  <c r="AH62" i="1"/>
  <c r="AG60" i="1"/>
  <c r="AL53" i="1"/>
  <c r="AM53" i="1" s="1"/>
  <c r="AL45" i="1"/>
  <c r="AM45" i="1" s="1"/>
  <c r="AL37" i="1"/>
  <c r="AM37" i="1" s="1"/>
  <c r="W4" i="1"/>
  <c r="Y103" i="1"/>
  <c r="AC103" i="1"/>
  <c r="AG103" i="1"/>
  <c r="Y87" i="1"/>
  <c r="AC87" i="1"/>
  <c r="AG87" i="1"/>
  <c r="Y71" i="1"/>
  <c r="AC71" i="1"/>
  <c r="AG71" i="1"/>
  <c r="Y55" i="1"/>
  <c r="AC55" i="1"/>
  <c r="AG55" i="1"/>
  <c r="Y39" i="1"/>
  <c r="AC39" i="1"/>
  <c r="AG39" i="1"/>
  <c r="Y23" i="1"/>
  <c r="AC23" i="1"/>
  <c r="AG23" i="1"/>
  <c r="Y7" i="1"/>
  <c r="AC7" i="1"/>
  <c r="AG7" i="1"/>
  <c r="AA116" i="1"/>
  <c r="AE116" i="1"/>
  <c r="AA110" i="1"/>
  <c r="AE110" i="1"/>
  <c r="AA102" i="1"/>
  <c r="AE102" i="1"/>
  <c r="AA88" i="1"/>
  <c r="AE88" i="1"/>
  <c r="AA80" i="1"/>
  <c r="AE80" i="1"/>
  <c r="AA74" i="1"/>
  <c r="AE74" i="1"/>
  <c r="AA52" i="1"/>
  <c r="AE52" i="1"/>
  <c r="AA46" i="1"/>
  <c r="AE46" i="1"/>
  <c r="AA38" i="1"/>
  <c r="AE38" i="1"/>
  <c r="AA24" i="1"/>
  <c r="AE24" i="1"/>
  <c r="AA16" i="1"/>
  <c r="AE16" i="1"/>
  <c r="AA10" i="1"/>
  <c r="AE10" i="1"/>
  <c r="AF116" i="1"/>
  <c r="Z116" i="1"/>
  <c r="AG110" i="1"/>
  <c r="AB110" i="1"/>
  <c r="AK110" i="1" s="1"/>
  <c r="AH103" i="1"/>
  <c r="AB103" i="1"/>
  <c r="AK103" i="1" s="1"/>
  <c r="AG102" i="1"/>
  <c r="AB102" i="1"/>
  <c r="AK102" i="1" s="1"/>
  <c r="AH88" i="1"/>
  <c r="AC88" i="1"/>
  <c r="AH87" i="1"/>
  <c r="AB87" i="1"/>
  <c r="AK87" i="1" s="1"/>
  <c r="AH80" i="1"/>
  <c r="AC80" i="1"/>
  <c r="AD74" i="1"/>
  <c r="Y74" i="1"/>
  <c r="AH71" i="1"/>
  <c r="AB71" i="1"/>
  <c r="AK71" i="1" s="1"/>
  <c r="AH55" i="1"/>
  <c r="AB55" i="1"/>
  <c r="AK55" i="1" s="1"/>
  <c r="AF52" i="1"/>
  <c r="Z52" i="1"/>
  <c r="AG46" i="1"/>
  <c r="AB46" i="1"/>
  <c r="AK46" i="1" s="1"/>
  <c r="AH39" i="1"/>
  <c r="AB39" i="1"/>
  <c r="AK39" i="1" s="1"/>
  <c r="AG38" i="1"/>
  <c r="AB38" i="1"/>
  <c r="AK38" i="1" s="1"/>
  <c r="AH24" i="1"/>
  <c r="AC24" i="1"/>
  <c r="AH23" i="1"/>
  <c r="AB23" i="1"/>
  <c r="AK23" i="1" s="1"/>
  <c r="AH16" i="1"/>
  <c r="AC16" i="1"/>
  <c r="AD10" i="1"/>
  <c r="Y10" i="1"/>
  <c r="AH7" i="1"/>
  <c r="AB7" i="1"/>
  <c r="AK7" i="1" s="1"/>
  <c r="AA114" i="1"/>
  <c r="AE114" i="1"/>
  <c r="AA98" i="1"/>
  <c r="AE98" i="1"/>
  <c r="AA82" i="1"/>
  <c r="AE82" i="1"/>
  <c r="AA66" i="1"/>
  <c r="AE66" i="1"/>
  <c r="AA50" i="1"/>
  <c r="AE50" i="1"/>
  <c r="AA34" i="1"/>
  <c r="AE34" i="1"/>
  <c r="AA18" i="1"/>
  <c r="AE18" i="1"/>
  <c r="AA100" i="1"/>
  <c r="AE100" i="1"/>
  <c r="AA72" i="1"/>
  <c r="AE72" i="1"/>
  <c r="AA64" i="1"/>
  <c r="AE64" i="1"/>
  <c r="AA36" i="1"/>
  <c r="AE36" i="1"/>
  <c r="AA8" i="1"/>
  <c r="AE8" i="1"/>
  <c r="AD116" i="1"/>
  <c r="Y116" i="1"/>
  <c r="AH114" i="1"/>
  <c r="AC114" i="1"/>
  <c r="AF110" i="1"/>
  <c r="Z110" i="1"/>
  <c r="AF103" i="1"/>
  <c r="AA103" i="1"/>
  <c r="AF102" i="1"/>
  <c r="Z102" i="1"/>
  <c r="AD100" i="1"/>
  <c r="Y100" i="1"/>
  <c r="AH98" i="1"/>
  <c r="AC98" i="1"/>
  <c r="AL97" i="1"/>
  <c r="AM97" i="1" s="1"/>
  <c r="AG88" i="1"/>
  <c r="AB88" i="1"/>
  <c r="AK88" i="1" s="1"/>
  <c r="AL88" i="1" s="1"/>
  <c r="AM88" i="1" s="1"/>
  <c r="AF87" i="1"/>
  <c r="AA87" i="1"/>
  <c r="AH82" i="1"/>
  <c r="AC82" i="1"/>
  <c r="AL81" i="1"/>
  <c r="AM81" i="1" s="1"/>
  <c r="AG80" i="1"/>
  <c r="AB80" i="1"/>
  <c r="AK80" i="1" s="1"/>
  <c r="AH74" i="1"/>
  <c r="AC74" i="1"/>
  <c r="AG72" i="1"/>
  <c r="AB72" i="1"/>
  <c r="AK72" i="1" s="1"/>
  <c r="AL72" i="1" s="1"/>
  <c r="AM72" i="1" s="1"/>
  <c r="AF71" i="1"/>
  <c r="AA71" i="1"/>
  <c r="AH66" i="1"/>
  <c r="AC66" i="1"/>
  <c r="AG64" i="1"/>
  <c r="AB64" i="1"/>
  <c r="AK64" i="1" s="1"/>
  <c r="AF55" i="1"/>
  <c r="AA55" i="1"/>
  <c r="AD52" i="1"/>
  <c r="Y52" i="1"/>
  <c r="AH50" i="1"/>
  <c r="AC50" i="1"/>
  <c r="AF46" i="1"/>
  <c r="Z46" i="1"/>
  <c r="AF39" i="1"/>
  <c r="AA39" i="1"/>
  <c r="AF38" i="1"/>
  <c r="Z38" i="1"/>
  <c r="AD36" i="1"/>
  <c r="Y36" i="1"/>
  <c r="AH34" i="1"/>
  <c r="AC34" i="1"/>
  <c r="AL33" i="1"/>
  <c r="AM33" i="1" s="1"/>
  <c r="AL25" i="1"/>
  <c r="AM25" i="1" s="1"/>
  <c r="AG24" i="1"/>
  <c r="AB24" i="1"/>
  <c r="AK24" i="1" s="1"/>
  <c r="AL24" i="1" s="1"/>
  <c r="AM24" i="1" s="1"/>
  <c r="AF23" i="1"/>
  <c r="AA23" i="1"/>
  <c r="AH18" i="1"/>
  <c r="AC18" i="1"/>
  <c r="AG16" i="1"/>
  <c r="AB16" i="1"/>
  <c r="AK16" i="1" s="1"/>
  <c r="AH10" i="1"/>
  <c r="AC10" i="1"/>
  <c r="AG8" i="1"/>
  <c r="AB8" i="1"/>
  <c r="AK8" i="1" s="1"/>
  <c r="AL8" i="1" s="1"/>
  <c r="AM8" i="1" s="1"/>
  <c r="AF7" i="1"/>
  <c r="AA7" i="1"/>
  <c r="Y117" i="1"/>
  <c r="AC117" i="1"/>
  <c r="AG117" i="1"/>
  <c r="Y113" i="1"/>
  <c r="AC113" i="1"/>
  <c r="AG113" i="1"/>
  <c r="Y109" i="1"/>
  <c r="AC109" i="1"/>
  <c r="AG109" i="1"/>
  <c r="Y105" i="1"/>
  <c r="AC105" i="1"/>
  <c r="AG105" i="1"/>
  <c r="Y101" i="1"/>
  <c r="AC101" i="1"/>
  <c r="AG101" i="1"/>
  <c r="Y97" i="1"/>
  <c r="AC97" i="1"/>
  <c r="AG97" i="1"/>
  <c r="Y93" i="1"/>
  <c r="AC93" i="1"/>
  <c r="AG93" i="1"/>
  <c r="Y89" i="1"/>
  <c r="AC89" i="1"/>
  <c r="AG89" i="1"/>
  <c r="Y85" i="1"/>
  <c r="AC85" i="1"/>
  <c r="AG85" i="1"/>
  <c r="Y81" i="1"/>
  <c r="AC81" i="1"/>
  <c r="AG81" i="1"/>
  <c r="Y77" i="1"/>
  <c r="AC77" i="1"/>
  <c r="AG77" i="1"/>
  <c r="Y73" i="1"/>
  <c r="AC73" i="1"/>
  <c r="AG73" i="1"/>
  <c r="Y69" i="1"/>
  <c r="AC69" i="1"/>
  <c r="AG69" i="1"/>
  <c r="Y65" i="1"/>
  <c r="AC65" i="1"/>
  <c r="AG65" i="1"/>
  <c r="Y61" i="1"/>
  <c r="AC61" i="1"/>
  <c r="AG61" i="1"/>
  <c r="Y57" i="1"/>
  <c r="AC57" i="1"/>
  <c r="AG57" i="1"/>
  <c r="Y53" i="1"/>
  <c r="AC53" i="1"/>
  <c r="AG53" i="1"/>
  <c r="Y49" i="1"/>
  <c r="AC49" i="1"/>
  <c r="AG49" i="1"/>
  <c r="Y45" i="1"/>
  <c r="AC45" i="1"/>
  <c r="AG45" i="1"/>
  <c r="Y41" i="1"/>
  <c r="AC41" i="1"/>
  <c r="AG41" i="1"/>
  <c r="Y37" i="1"/>
  <c r="AC37" i="1"/>
  <c r="AG37" i="1"/>
  <c r="Y33" i="1"/>
  <c r="AC33" i="1"/>
  <c r="AG33" i="1"/>
  <c r="Y29" i="1"/>
  <c r="AC29" i="1"/>
  <c r="AG29" i="1"/>
  <c r="Y25" i="1"/>
  <c r="AC25" i="1"/>
  <c r="AG25" i="1"/>
  <c r="Y21" i="1"/>
  <c r="AC21" i="1"/>
  <c r="AG21" i="1"/>
  <c r="Y17" i="1"/>
  <c r="AC17" i="1"/>
  <c r="AG17" i="1"/>
  <c r="Y13" i="1"/>
  <c r="AC13" i="1"/>
  <c r="AG13" i="1"/>
  <c r="Y9" i="1"/>
  <c r="AC9" i="1"/>
  <c r="AG9" i="1"/>
  <c r="Y5" i="1"/>
  <c r="AC5" i="1"/>
  <c r="AG5" i="1"/>
  <c r="AA112" i="1"/>
  <c r="AE112" i="1"/>
  <c r="AA84" i="1"/>
  <c r="AE84" i="1"/>
  <c r="AA56" i="1"/>
  <c r="AE56" i="1"/>
  <c r="AA48" i="1"/>
  <c r="AE48" i="1"/>
  <c r="AA20" i="1"/>
  <c r="AE20" i="1"/>
  <c r="AD117" i="1"/>
  <c r="AH116" i="1"/>
  <c r="AC116" i="1"/>
  <c r="AG114" i="1"/>
  <c r="AB114" i="1"/>
  <c r="AK114" i="1" s="1"/>
  <c r="AF113" i="1"/>
  <c r="AA113" i="1"/>
  <c r="AF112" i="1"/>
  <c r="Z112" i="1"/>
  <c r="AD110" i="1"/>
  <c r="Y110" i="1"/>
  <c r="AD109" i="1"/>
  <c r="AF105" i="1"/>
  <c r="AA105" i="1"/>
  <c r="AE103" i="1"/>
  <c r="Z103" i="1"/>
  <c r="AD102" i="1"/>
  <c r="Y102" i="1"/>
  <c r="AD101" i="1"/>
  <c r="AH100" i="1"/>
  <c r="AC100" i="1"/>
  <c r="AG98" i="1"/>
  <c r="AB98" i="1"/>
  <c r="AK98" i="1" s="1"/>
  <c r="AF97" i="1"/>
  <c r="AA97" i="1"/>
  <c r="AD93" i="1"/>
  <c r="AF89" i="1"/>
  <c r="AA89" i="1"/>
  <c r="AF88" i="1"/>
  <c r="Z88" i="1"/>
  <c r="AE87" i="1"/>
  <c r="Z87" i="1"/>
  <c r="AD85" i="1"/>
  <c r="AH84" i="1"/>
  <c r="AC84" i="1"/>
  <c r="AG82" i="1"/>
  <c r="AB82" i="1"/>
  <c r="AK82" i="1" s="1"/>
  <c r="AL82" i="1" s="1"/>
  <c r="AM82" i="1" s="1"/>
  <c r="AF81" i="1"/>
  <c r="AA81" i="1"/>
  <c r="AF80" i="1"/>
  <c r="Z80" i="1"/>
  <c r="AD77" i="1"/>
  <c r="AG74" i="1"/>
  <c r="AB74" i="1"/>
  <c r="AK74" i="1" s="1"/>
  <c r="AF73" i="1"/>
  <c r="AA73" i="1"/>
  <c r="AF72" i="1"/>
  <c r="Z72" i="1"/>
  <c r="AE71" i="1"/>
  <c r="Z71" i="1"/>
  <c r="AD69" i="1"/>
  <c r="AG66" i="1"/>
  <c r="AB66" i="1"/>
  <c r="AK66" i="1" s="1"/>
  <c r="AF65" i="1"/>
  <c r="AA65" i="1"/>
  <c r="AF64" i="1"/>
  <c r="Z64" i="1"/>
  <c r="AD61" i="1"/>
  <c r="AF57" i="1"/>
  <c r="AA57" i="1"/>
  <c r="AF56" i="1"/>
  <c r="Z56" i="1"/>
  <c r="AE55" i="1"/>
  <c r="Z55" i="1"/>
  <c r="AD53" i="1"/>
  <c r="AH52" i="1"/>
  <c r="AC52" i="1"/>
  <c r="AG50" i="1"/>
  <c r="AB50" i="1"/>
  <c r="AK50" i="1" s="1"/>
  <c r="AF49" i="1"/>
  <c r="AA49" i="1"/>
  <c r="AF48" i="1"/>
  <c r="Z48" i="1"/>
  <c r="AD46" i="1"/>
  <c r="Y46" i="1"/>
  <c r="AD45" i="1"/>
  <c r="AF41" i="1"/>
  <c r="AA41" i="1"/>
  <c r="AE39" i="1"/>
  <c r="Z39" i="1"/>
  <c r="AD38" i="1"/>
  <c r="Y38" i="1"/>
  <c r="AD37" i="1"/>
  <c r="AH36" i="1"/>
  <c r="AC36" i="1"/>
  <c r="AG34" i="1"/>
  <c r="AB34" i="1"/>
  <c r="AK34" i="1" s="1"/>
  <c r="AF33" i="1"/>
  <c r="AA33" i="1"/>
  <c r="AD29" i="1"/>
  <c r="AF25" i="1"/>
  <c r="AA25" i="1"/>
  <c r="AF24" i="1"/>
  <c r="Z24" i="1"/>
  <c r="AE23" i="1"/>
  <c r="Z23" i="1"/>
  <c r="AD21" i="1"/>
  <c r="AH20" i="1"/>
  <c r="AC20" i="1"/>
  <c r="AG18" i="1"/>
  <c r="AB18" i="1"/>
  <c r="AK18" i="1" s="1"/>
  <c r="AL18" i="1" s="1"/>
  <c r="AM18" i="1" s="1"/>
  <c r="AF17" i="1"/>
  <c r="AA17" i="1"/>
  <c r="AF16" i="1"/>
  <c r="Z16" i="1"/>
  <c r="AD13" i="1"/>
  <c r="AG10" i="1"/>
  <c r="AB10" i="1"/>
  <c r="AK10" i="1" s="1"/>
  <c r="AF9" i="1"/>
  <c r="AA9" i="1"/>
  <c r="AF8" i="1"/>
  <c r="Z8" i="1"/>
  <c r="AE7" i="1"/>
  <c r="Z7" i="1"/>
  <c r="AD5" i="1"/>
  <c r="C27" i="40"/>
  <c r="AM9" i="1" l="1"/>
  <c r="AI77" i="1"/>
  <c r="AI21" i="1"/>
  <c r="AI53" i="1"/>
  <c r="AI85" i="1"/>
  <c r="AI117" i="1"/>
  <c r="AL48" i="1"/>
  <c r="AM48" i="1" s="1"/>
  <c r="AL77" i="1"/>
  <c r="AM77" i="1" s="1"/>
  <c r="AM41" i="1"/>
  <c r="AM105" i="1"/>
  <c r="AI70" i="1"/>
  <c r="AI33" i="1"/>
  <c r="AI97" i="1"/>
  <c r="AI80" i="1"/>
  <c r="AI118" i="1"/>
  <c r="AI29" i="1"/>
  <c r="AI45" i="1"/>
  <c r="AI61" i="1"/>
  <c r="AI93" i="1"/>
  <c r="AI109" i="1"/>
  <c r="AI5" i="1"/>
  <c r="AI8" i="1"/>
  <c r="AI17" i="1"/>
  <c r="AI72" i="1"/>
  <c r="AI101" i="1"/>
  <c r="AI9" i="1"/>
  <c r="AI13" i="1"/>
  <c r="AI41" i="1"/>
  <c r="AI73" i="1"/>
  <c r="AI105" i="1"/>
  <c r="AI38" i="1"/>
  <c r="AI102" i="1"/>
  <c r="AI40" i="1"/>
  <c r="AI6" i="1"/>
  <c r="AI22" i="1"/>
  <c r="AI110" i="1"/>
  <c r="AL34" i="1"/>
  <c r="AM34" i="1" s="1"/>
  <c r="AL98" i="1"/>
  <c r="AM98" i="1" s="1"/>
  <c r="AI46" i="1"/>
  <c r="AI37" i="1"/>
  <c r="AI69" i="1"/>
  <c r="AI56" i="1"/>
  <c r="AI49" i="1"/>
  <c r="AI65" i="1"/>
  <c r="AI81" i="1"/>
  <c r="AI113" i="1"/>
  <c r="AI88" i="1"/>
  <c r="AI103" i="1"/>
  <c r="AL118" i="1"/>
  <c r="AM118" i="1" s="1"/>
  <c r="AL12" i="1"/>
  <c r="AM12" i="1" s="1"/>
  <c r="AL44" i="1"/>
  <c r="AM44" i="1" s="1"/>
  <c r="AI26" i="1"/>
  <c r="AL75" i="1"/>
  <c r="AM75" i="1" s="1"/>
  <c r="AI42" i="1"/>
  <c r="AI19" i="1"/>
  <c r="AI27" i="1"/>
  <c r="AI35" i="1"/>
  <c r="AI51" i="1"/>
  <c r="AI59" i="1"/>
  <c r="AL95" i="1"/>
  <c r="AM95" i="1" s="1"/>
  <c r="AL99" i="1"/>
  <c r="AM99" i="1" s="1"/>
  <c r="AL107" i="1"/>
  <c r="AM107" i="1" s="1"/>
  <c r="AI20" i="1"/>
  <c r="AI52" i="1"/>
  <c r="AI84" i="1"/>
  <c r="AI116" i="1"/>
  <c r="AI18" i="1"/>
  <c r="AI82" i="1"/>
  <c r="AL23" i="1"/>
  <c r="AM23" i="1" s="1"/>
  <c r="AL38" i="1"/>
  <c r="AM38" i="1" s="1"/>
  <c r="AL46" i="1"/>
  <c r="AM46" i="1" s="1"/>
  <c r="AL55" i="1"/>
  <c r="AM55" i="1" s="1"/>
  <c r="AL87" i="1"/>
  <c r="AM87" i="1" s="1"/>
  <c r="AL102" i="1"/>
  <c r="AM102" i="1" s="1"/>
  <c r="AL110" i="1"/>
  <c r="AM110" i="1"/>
  <c r="AI62" i="1"/>
  <c r="AI12" i="1"/>
  <c r="AI44" i="1"/>
  <c r="AI60" i="1"/>
  <c r="AI76" i="1"/>
  <c r="AI92" i="1"/>
  <c r="AI108" i="1"/>
  <c r="AI11" i="1"/>
  <c r="AI78" i="1"/>
  <c r="AL14" i="1"/>
  <c r="AM14" i="1" s="1"/>
  <c r="AL30" i="1"/>
  <c r="AM30" i="1" s="1"/>
  <c r="AL58" i="1"/>
  <c r="AM58" i="1" s="1"/>
  <c r="AL78" i="1"/>
  <c r="AM78" i="1" s="1"/>
  <c r="AL86" i="1"/>
  <c r="AM86" i="1" s="1"/>
  <c r="AL94" i="1"/>
  <c r="AM94" i="1" s="1"/>
  <c r="AL106" i="1"/>
  <c r="AM106" i="1" s="1"/>
  <c r="AL19" i="1"/>
  <c r="AM19" i="1" s="1"/>
  <c r="AI68" i="1"/>
  <c r="AI104" i="1"/>
  <c r="AL27" i="1"/>
  <c r="AM27" i="1" s="1"/>
  <c r="AL35" i="1"/>
  <c r="AM35" i="1" s="1"/>
  <c r="AL59" i="1"/>
  <c r="AM59" i="1" s="1"/>
  <c r="AI63" i="1"/>
  <c r="AI67" i="1"/>
  <c r="AI25" i="1"/>
  <c r="AI57" i="1"/>
  <c r="AI89" i="1"/>
  <c r="AL16" i="1"/>
  <c r="AM16" i="1" s="1"/>
  <c r="AL80" i="1"/>
  <c r="AM80" i="1" s="1"/>
  <c r="AI16" i="1"/>
  <c r="AI24" i="1"/>
  <c r="AI39" i="1"/>
  <c r="AI71" i="1"/>
  <c r="AL50" i="1"/>
  <c r="AM50" i="1" s="1"/>
  <c r="AL66" i="1"/>
  <c r="AM66" i="1" s="1"/>
  <c r="AL114" i="1"/>
  <c r="AM114" i="1" s="1"/>
  <c r="AL64" i="1"/>
  <c r="AM64" i="1" s="1"/>
  <c r="AL7" i="1"/>
  <c r="AM7" i="1" s="1"/>
  <c r="AI23" i="1"/>
  <c r="AI55" i="1"/>
  <c r="AI87" i="1"/>
  <c r="AE4" i="1"/>
  <c r="AA4" i="1"/>
  <c r="AH4" i="1"/>
  <c r="AC4" i="1"/>
  <c r="AG4" i="1"/>
  <c r="AB4" i="1"/>
  <c r="AF4" i="1"/>
  <c r="Z4" i="1"/>
  <c r="AD4" i="1"/>
  <c r="Y4" i="1"/>
  <c r="AI94" i="1"/>
  <c r="AI47" i="1"/>
  <c r="AI83" i="1"/>
  <c r="AL96" i="1"/>
  <c r="AM96" i="1" s="1"/>
  <c r="AL28" i="1"/>
  <c r="AM28" i="1" s="1"/>
  <c r="AL11" i="1"/>
  <c r="AM11" i="1" s="1"/>
  <c r="AI111" i="1"/>
  <c r="AI14" i="1"/>
  <c r="AI30" i="1"/>
  <c r="AI58" i="1"/>
  <c r="AI106" i="1"/>
  <c r="AL32" i="1"/>
  <c r="AM32" i="1" s="1"/>
  <c r="AL54" i="1"/>
  <c r="AM54" i="1" s="1"/>
  <c r="AL90" i="1"/>
  <c r="AM90" i="1" s="1"/>
  <c r="AI15" i="1"/>
  <c r="AI31" i="1"/>
  <c r="AI43" i="1"/>
  <c r="AL63" i="1"/>
  <c r="AM63" i="1" s="1"/>
  <c r="AL67" i="1"/>
  <c r="AM67" i="1" s="1"/>
  <c r="AI79" i="1"/>
  <c r="AI91" i="1"/>
  <c r="AL10" i="1"/>
  <c r="AM10" i="1" s="1"/>
  <c r="AI36" i="1"/>
  <c r="AI48" i="1"/>
  <c r="AL74" i="1"/>
  <c r="AM74" i="1" s="1"/>
  <c r="AI100" i="1"/>
  <c r="AI112" i="1"/>
  <c r="AI10" i="1"/>
  <c r="AI34" i="1"/>
  <c r="AI50" i="1"/>
  <c r="AI64" i="1"/>
  <c r="AI66" i="1"/>
  <c r="AI74" i="1"/>
  <c r="AI98" i="1"/>
  <c r="AI114" i="1"/>
  <c r="AI7" i="1"/>
  <c r="AL39" i="1"/>
  <c r="AM39" i="1" s="1"/>
  <c r="AL71" i="1"/>
  <c r="AM71" i="1" s="1"/>
  <c r="AL103" i="1"/>
  <c r="AM103" i="1" s="1"/>
  <c r="AL47" i="1"/>
  <c r="AM47" i="1" s="1"/>
  <c r="AL83" i="1"/>
  <c r="AM83" i="1" s="1"/>
  <c r="AI96" i="1"/>
  <c r="AI28" i="1"/>
  <c r="AL68" i="1"/>
  <c r="AM68" i="1" s="1"/>
  <c r="AL111" i="1"/>
  <c r="AM111" i="1" s="1"/>
  <c r="AI86" i="1"/>
  <c r="AL26" i="1"/>
  <c r="AM26" i="1" s="1"/>
  <c r="AI75" i="1"/>
  <c r="AL22" i="1"/>
  <c r="AM22" i="1" s="1"/>
  <c r="AL42" i="1"/>
  <c r="AM42" i="1" s="1"/>
  <c r="AI32" i="1"/>
  <c r="AI54" i="1"/>
  <c r="AI90" i="1"/>
  <c r="AL15" i="1"/>
  <c r="AM15" i="1" s="1"/>
  <c r="AL31" i="1"/>
  <c r="AM31" i="1" s="1"/>
  <c r="AL43" i="1"/>
  <c r="AM43" i="1" s="1"/>
  <c r="AL79" i="1"/>
  <c r="AM79" i="1" s="1"/>
  <c r="AL91" i="1"/>
  <c r="AM91" i="1" s="1"/>
  <c r="AI95" i="1"/>
  <c r="AI99" i="1"/>
  <c r="AI107" i="1"/>
  <c r="AI115" i="1"/>
  <c r="D247" i="40"/>
  <c r="E247" i="40"/>
  <c r="F247" i="40"/>
  <c r="G247" i="40"/>
  <c r="H247" i="40"/>
  <c r="I247" i="40"/>
  <c r="J247" i="40"/>
  <c r="K247" i="40"/>
  <c r="L247" i="40"/>
  <c r="M247" i="40"/>
  <c r="N247" i="40"/>
  <c r="P247" i="40"/>
  <c r="Q247" i="40"/>
  <c r="R247" i="40"/>
  <c r="S247" i="40"/>
  <c r="T247" i="40"/>
  <c r="U247" i="40"/>
  <c r="V247" i="40"/>
  <c r="W247" i="40"/>
  <c r="X247" i="40"/>
  <c r="Y247" i="40"/>
  <c r="Z247" i="40"/>
  <c r="AB247" i="40"/>
  <c r="AC247" i="40"/>
  <c r="AD247" i="40"/>
  <c r="AE247" i="40"/>
  <c r="AF247" i="40"/>
  <c r="AG247" i="40"/>
  <c r="AH247" i="40"/>
  <c r="AI247" i="40"/>
  <c r="AJ247" i="40"/>
  <c r="AK247" i="40"/>
  <c r="AL247" i="40"/>
  <c r="AM247" i="40"/>
  <c r="AN247" i="40"/>
  <c r="AO247" i="40"/>
  <c r="AP247" i="40"/>
  <c r="AQ247" i="40"/>
  <c r="AR247" i="40"/>
  <c r="AS247" i="40"/>
  <c r="AT247" i="40"/>
  <c r="AU247" i="40"/>
  <c r="AV247" i="40"/>
  <c r="AW247" i="40"/>
  <c r="AX247" i="40"/>
  <c r="AY247" i="40"/>
  <c r="AZ247" i="40"/>
  <c r="BA247" i="40"/>
  <c r="BB247" i="40"/>
  <c r="BC247" i="40"/>
  <c r="BD247" i="40"/>
  <c r="BE247" i="40"/>
  <c r="BF247" i="40"/>
  <c r="BG247" i="40"/>
  <c r="BH247" i="40"/>
  <c r="BI247" i="40"/>
  <c r="BJ247" i="40"/>
  <c r="BK247" i="40"/>
  <c r="BL247" i="40"/>
  <c r="BM247" i="40"/>
  <c r="BN247" i="40"/>
  <c r="D248" i="40"/>
  <c r="E248" i="40"/>
  <c r="F248" i="40"/>
  <c r="G248" i="40"/>
  <c r="H248" i="40"/>
  <c r="I248" i="40"/>
  <c r="J248" i="40"/>
  <c r="K248" i="40"/>
  <c r="L248" i="40"/>
  <c r="M248" i="40"/>
  <c r="N248" i="40"/>
  <c r="P248" i="40"/>
  <c r="Q248" i="40"/>
  <c r="R248" i="40"/>
  <c r="S248" i="40"/>
  <c r="T248" i="40"/>
  <c r="U248" i="40"/>
  <c r="V248" i="40"/>
  <c r="W248" i="40"/>
  <c r="X248" i="40"/>
  <c r="Y248" i="40"/>
  <c r="Z248" i="40"/>
  <c r="AB248" i="40"/>
  <c r="AC248" i="40"/>
  <c r="AD248" i="40"/>
  <c r="AE248" i="40"/>
  <c r="AF248" i="40"/>
  <c r="AG248" i="40"/>
  <c r="AH248" i="40"/>
  <c r="AI248" i="40"/>
  <c r="AJ248" i="40"/>
  <c r="AK248" i="40"/>
  <c r="AL248" i="40"/>
  <c r="AM248" i="40"/>
  <c r="AN248" i="40"/>
  <c r="AO248" i="40"/>
  <c r="AP248" i="40"/>
  <c r="AQ248" i="40"/>
  <c r="AR248" i="40"/>
  <c r="AS248" i="40"/>
  <c r="AT248" i="40"/>
  <c r="AU248" i="40"/>
  <c r="AV248" i="40"/>
  <c r="AW248" i="40"/>
  <c r="AX248" i="40"/>
  <c r="AY248" i="40"/>
  <c r="AZ248" i="40"/>
  <c r="BA248" i="40"/>
  <c r="BB248" i="40"/>
  <c r="BC248" i="40"/>
  <c r="BD248" i="40"/>
  <c r="BE248" i="40"/>
  <c r="BF248" i="40"/>
  <c r="BG248" i="40"/>
  <c r="BH248" i="40"/>
  <c r="BI248" i="40"/>
  <c r="BJ248" i="40"/>
  <c r="BK248" i="40"/>
  <c r="BL248" i="40"/>
  <c r="BM248" i="40"/>
  <c r="BN248" i="40"/>
  <c r="D249" i="40"/>
  <c r="E249" i="40"/>
  <c r="F249" i="40"/>
  <c r="G249" i="40"/>
  <c r="H249" i="40"/>
  <c r="I249" i="40"/>
  <c r="J249" i="40"/>
  <c r="K249" i="40"/>
  <c r="L249" i="40"/>
  <c r="M249" i="40"/>
  <c r="N249" i="40"/>
  <c r="P249" i="40"/>
  <c r="Q249" i="40"/>
  <c r="R249" i="40"/>
  <c r="S249" i="40"/>
  <c r="T249" i="40"/>
  <c r="U249" i="40"/>
  <c r="V249" i="40"/>
  <c r="W249" i="40"/>
  <c r="X249" i="40"/>
  <c r="Y249" i="40"/>
  <c r="Z249" i="40"/>
  <c r="AB249" i="40"/>
  <c r="AC249" i="40"/>
  <c r="AD249" i="40"/>
  <c r="AE249" i="40"/>
  <c r="AF249" i="40"/>
  <c r="AG249" i="40"/>
  <c r="AH249" i="40"/>
  <c r="AI249" i="40"/>
  <c r="AJ249" i="40"/>
  <c r="AK249" i="40"/>
  <c r="AL249" i="40"/>
  <c r="AM249" i="40"/>
  <c r="AN249" i="40"/>
  <c r="AO249" i="40"/>
  <c r="AP249" i="40"/>
  <c r="AQ249" i="40"/>
  <c r="AR249" i="40"/>
  <c r="AS249" i="40"/>
  <c r="AT249" i="40"/>
  <c r="AU249" i="40"/>
  <c r="AV249" i="40"/>
  <c r="AW249" i="40"/>
  <c r="AX249" i="40"/>
  <c r="AY249" i="40"/>
  <c r="AZ249" i="40"/>
  <c r="BA249" i="40"/>
  <c r="BB249" i="40"/>
  <c r="BC249" i="40"/>
  <c r="BD249" i="40"/>
  <c r="BE249" i="40"/>
  <c r="BF249" i="40"/>
  <c r="BG249" i="40"/>
  <c r="BH249" i="40"/>
  <c r="BI249" i="40"/>
  <c r="BJ249" i="40"/>
  <c r="BK249" i="40"/>
  <c r="BL249" i="40"/>
  <c r="BM249" i="40"/>
  <c r="BN249" i="40"/>
  <c r="D250" i="40"/>
  <c r="E250" i="40"/>
  <c r="F250" i="40"/>
  <c r="G250" i="40"/>
  <c r="H250" i="40"/>
  <c r="I250" i="40"/>
  <c r="J250" i="40"/>
  <c r="K250" i="40"/>
  <c r="L250" i="40"/>
  <c r="M250" i="40"/>
  <c r="N250" i="40"/>
  <c r="P250" i="40"/>
  <c r="Q250" i="40"/>
  <c r="R250" i="40"/>
  <c r="S250" i="40"/>
  <c r="T250" i="40"/>
  <c r="U250" i="40"/>
  <c r="V250" i="40"/>
  <c r="W250" i="40"/>
  <c r="X250" i="40"/>
  <c r="Y250" i="40"/>
  <c r="Z250" i="40"/>
  <c r="AB250" i="40"/>
  <c r="AC250" i="40"/>
  <c r="AD250" i="40"/>
  <c r="AE250" i="40"/>
  <c r="AF250" i="40"/>
  <c r="AG250" i="40"/>
  <c r="AH250" i="40"/>
  <c r="AI250" i="40"/>
  <c r="AJ250" i="40"/>
  <c r="AK250" i="40"/>
  <c r="AL250" i="40"/>
  <c r="AM250" i="40"/>
  <c r="AN250" i="40"/>
  <c r="AO250" i="40"/>
  <c r="AP250" i="40"/>
  <c r="AQ250" i="40"/>
  <c r="AR250" i="40"/>
  <c r="AS250" i="40"/>
  <c r="AT250" i="40"/>
  <c r="AU250" i="40"/>
  <c r="AV250" i="40"/>
  <c r="AW250" i="40"/>
  <c r="AX250" i="40"/>
  <c r="AY250" i="40"/>
  <c r="AZ250" i="40"/>
  <c r="BA250" i="40"/>
  <c r="BB250" i="40"/>
  <c r="BC250" i="40"/>
  <c r="BD250" i="40"/>
  <c r="BE250" i="40"/>
  <c r="BF250" i="40"/>
  <c r="BG250" i="40"/>
  <c r="BH250" i="40"/>
  <c r="BI250" i="40"/>
  <c r="BJ250" i="40"/>
  <c r="BK250" i="40"/>
  <c r="BL250" i="40"/>
  <c r="BM250" i="40"/>
  <c r="BN250" i="40"/>
  <c r="C248" i="40"/>
  <c r="C249" i="40"/>
  <c r="C250" i="40"/>
  <c r="C247" i="40"/>
  <c r="D216" i="40"/>
  <c r="E216" i="40"/>
  <c r="F216" i="40"/>
  <c r="G216" i="40"/>
  <c r="H216" i="40"/>
  <c r="I216" i="40"/>
  <c r="J216" i="40"/>
  <c r="K216" i="40"/>
  <c r="L216" i="40"/>
  <c r="M216" i="40"/>
  <c r="N216" i="40"/>
  <c r="P216" i="40"/>
  <c r="Q216" i="40"/>
  <c r="R216" i="40"/>
  <c r="S216" i="40"/>
  <c r="T216" i="40"/>
  <c r="U216" i="40"/>
  <c r="V216" i="40"/>
  <c r="W216" i="40"/>
  <c r="X216" i="40"/>
  <c r="Y216" i="40"/>
  <c r="Z216" i="40"/>
  <c r="AB216" i="40"/>
  <c r="AC216" i="40"/>
  <c r="AD216" i="40"/>
  <c r="AE216" i="40"/>
  <c r="AF216" i="40"/>
  <c r="AG216" i="40"/>
  <c r="AH216" i="40"/>
  <c r="AI216" i="40"/>
  <c r="AJ216" i="40"/>
  <c r="AK216" i="40"/>
  <c r="AL216" i="40"/>
  <c r="AM216" i="40"/>
  <c r="AN216" i="40"/>
  <c r="AO216" i="40"/>
  <c r="AP216" i="40"/>
  <c r="AQ216" i="40"/>
  <c r="AR216" i="40"/>
  <c r="AS216" i="40"/>
  <c r="AT216" i="40"/>
  <c r="AU216" i="40"/>
  <c r="AV216" i="40"/>
  <c r="AW216" i="40"/>
  <c r="AX216" i="40"/>
  <c r="AY216" i="40"/>
  <c r="AZ216" i="40"/>
  <c r="BA216" i="40"/>
  <c r="BB216" i="40"/>
  <c r="BC216" i="40"/>
  <c r="BD216" i="40"/>
  <c r="BE216" i="40"/>
  <c r="BF216" i="40"/>
  <c r="BG216" i="40"/>
  <c r="BH216" i="40"/>
  <c r="BI216" i="40"/>
  <c r="BJ216" i="40"/>
  <c r="BK216" i="40"/>
  <c r="BL216" i="40"/>
  <c r="BM216" i="40"/>
  <c r="BN216" i="40"/>
  <c r="D217" i="40"/>
  <c r="E217" i="40"/>
  <c r="F217" i="40"/>
  <c r="G217" i="40"/>
  <c r="H217" i="40"/>
  <c r="I217" i="40"/>
  <c r="J217" i="40"/>
  <c r="K217" i="40"/>
  <c r="L217" i="40"/>
  <c r="M217" i="40"/>
  <c r="N217" i="40"/>
  <c r="P217" i="40"/>
  <c r="Q217" i="40"/>
  <c r="R217" i="40"/>
  <c r="S217" i="40"/>
  <c r="T217" i="40"/>
  <c r="U217" i="40"/>
  <c r="V217" i="40"/>
  <c r="W217" i="40"/>
  <c r="X217" i="40"/>
  <c r="Y217" i="40"/>
  <c r="Z217" i="40"/>
  <c r="AB217" i="40"/>
  <c r="AC217" i="40"/>
  <c r="AD217" i="40"/>
  <c r="AE217" i="40"/>
  <c r="AF217" i="40"/>
  <c r="AG217" i="40"/>
  <c r="AH217" i="40"/>
  <c r="AI217" i="40"/>
  <c r="AJ217" i="40"/>
  <c r="AK217" i="40"/>
  <c r="AL217" i="40"/>
  <c r="AM217" i="40"/>
  <c r="AN217" i="40"/>
  <c r="AO217" i="40"/>
  <c r="AP217" i="40"/>
  <c r="AQ217" i="40"/>
  <c r="AR217" i="40"/>
  <c r="AS217" i="40"/>
  <c r="AT217" i="40"/>
  <c r="AU217" i="40"/>
  <c r="AV217" i="40"/>
  <c r="AW217" i="40"/>
  <c r="AX217" i="40"/>
  <c r="AY217" i="40"/>
  <c r="AZ217" i="40"/>
  <c r="BA217" i="40"/>
  <c r="BB217" i="40"/>
  <c r="BC217" i="40"/>
  <c r="BD217" i="40"/>
  <c r="BE217" i="40"/>
  <c r="BF217" i="40"/>
  <c r="BG217" i="40"/>
  <c r="BH217" i="40"/>
  <c r="BI217" i="40"/>
  <c r="BJ217" i="40"/>
  <c r="BK217" i="40"/>
  <c r="BL217" i="40"/>
  <c r="BM217" i="40"/>
  <c r="BN217" i="40"/>
  <c r="C217" i="40"/>
  <c r="C216" i="40"/>
  <c r="D189" i="40"/>
  <c r="E189" i="40"/>
  <c r="F189" i="40"/>
  <c r="G189" i="40"/>
  <c r="H189" i="40"/>
  <c r="I189" i="40"/>
  <c r="J189" i="40"/>
  <c r="K189" i="40"/>
  <c r="L189" i="40"/>
  <c r="M189" i="40"/>
  <c r="N189" i="40"/>
  <c r="P189" i="40"/>
  <c r="Q189" i="40"/>
  <c r="R189" i="40"/>
  <c r="S189" i="40"/>
  <c r="T189" i="40"/>
  <c r="U189" i="40"/>
  <c r="V189" i="40"/>
  <c r="W189" i="40"/>
  <c r="X189" i="40"/>
  <c r="Y189" i="40"/>
  <c r="Z189" i="40"/>
  <c r="AB189" i="40"/>
  <c r="AC189" i="40"/>
  <c r="AD189" i="40"/>
  <c r="AE189" i="40"/>
  <c r="AF189" i="40"/>
  <c r="AG189" i="40"/>
  <c r="AH189" i="40"/>
  <c r="AI189" i="40"/>
  <c r="AJ189" i="40"/>
  <c r="AK189" i="40"/>
  <c r="AL189" i="40"/>
  <c r="AM189" i="40"/>
  <c r="AN189" i="40"/>
  <c r="AO189" i="40"/>
  <c r="AP189" i="40"/>
  <c r="AQ189" i="40"/>
  <c r="AR189" i="40"/>
  <c r="AS189" i="40"/>
  <c r="AT189" i="40"/>
  <c r="AU189" i="40"/>
  <c r="AV189" i="40"/>
  <c r="AW189" i="40"/>
  <c r="AX189" i="40"/>
  <c r="AY189" i="40"/>
  <c r="AZ189" i="40"/>
  <c r="BA189" i="40"/>
  <c r="BB189" i="40"/>
  <c r="BC189" i="40"/>
  <c r="BD189" i="40"/>
  <c r="BE189" i="40"/>
  <c r="BF189" i="40"/>
  <c r="BG189" i="40"/>
  <c r="BH189" i="40"/>
  <c r="BI189" i="40"/>
  <c r="BJ189" i="40"/>
  <c r="BK189" i="40"/>
  <c r="BL189" i="40"/>
  <c r="BM189" i="40"/>
  <c r="BN189" i="40"/>
  <c r="D190" i="40"/>
  <c r="E190" i="40"/>
  <c r="F190" i="40"/>
  <c r="G190" i="40"/>
  <c r="H190" i="40"/>
  <c r="I190" i="40"/>
  <c r="J190" i="40"/>
  <c r="K190" i="40"/>
  <c r="L190" i="40"/>
  <c r="M190" i="40"/>
  <c r="N190" i="40"/>
  <c r="P190" i="40"/>
  <c r="Q190" i="40"/>
  <c r="R190" i="40"/>
  <c r="S190" i="40"/>
  <c r="T190" i="40"/>
  <c r="U190" i="40"/>
  <c r="V190" i="40"/>
  <c r="W190" i="40"/>
  <c r="X190" i="40"/>
  <c r="Y190" i="40"/>
  <c r="Z190" i="40"/>
  <c r="AB190" i="40"/>
  <c r="AC190" i="40"/>
  <c r="AD190" i="40"/>
  <c r="AE190" i="40"/>
  <c r="AF190" i="40"/>
  <c r="AG190" i="40"/>
  <c r="AH190" i="40"/>
  <c r="AI190" i="40"/>
  <c r="AJ190" i="40"/>
  <c r="AK190" i="40"/>
  <c r="AL190" i="40"/>
  <c r="AM190" i="40"/>
  <c r="AN190" i="40"/>
  <c r="AO190" i="40"/>
  <c r="AP190" i="40"/>
  <c r="AQ190" i="40"/>
  <c r="AR190" i="40"/>
  <c r="AS190" i="40"/>
  <c r="AT190" i="40"/>
  <c r="AU190" i="40"/>
  <c r="AV190" i="40"/>
  <c r="AW190" i="40"/>
  <c r="AX190" i="40"/>
  <c r="AY190" i="40"/>
  <c r="AZ190" i="40"/>
  <c r="BA190" i="40"/>
  <c r="BB190" i="40"/>
  <c r="BC190" i="40"/>
  <c r="BD190" i="40"/>
  <c r="BE190" i="40"/>
  <c r="BF190" i="40"/>
  <c r="BG190" i="40"/>
  <c r="BH190" i="40"/>
  <c r="BI190" i="40"/>
  <c r="BJ190" i="40"/>
  <c r="BK190" i="40"/>
  <c r="BL190" i="40"/>
  <c r="BM190" i="40"/>
  <c r="BN190" i="40"/>
  <c r="D191" i="40"/>
  <c r="E191" i="40"/>
  <c r="F191" i="40"/>
  <c r="G191" i="40"/>
  <c r="H191" i="40"/>
  <c r="I191" i="40"/>
  <c r="J191" i="40"/>
  <c r="K191" i="40"/>
  <c r="L191" i="40"/>
  <c r="M191" i="40"/>
  <c r="N191" i="40"/>
  <c r="P191" i="40"/>
  <c r="Q191" i="40"/>
  <c r="R191" i="40"/>
  <c r="S191" i="40"/>
  <c r="T191" i="40"/>
  <c r="U191" i="40"/>
  <c r="V191" i="40"/>
  <c r="W191" i="40"/>
  <c r="X191" i="40"/>
  <c r="Y191" i="40"/>
  <c r="Z191" i="40"/>
  <c r="AB191" i="40"/>
  <c r="AC191" i="40"/>
  <c r="AD191" i="40"/>
  <c r="AE191" i="40"/>
  <c r="AF191" i="40"/>
  <c r="AG191" i="40"/>
  <c r="AH191" i="40"/>
  <c r="AI191" i="40"/>
  <c r="AJ191" i="40"/>
  <c r="AK191" i="40"/>
  <c r="AL191" i="40"/>
  <c r="AM191" i="40"/>
  <c r="AN191" i="40"/>
  <c r="AO191" i="40"/>
  <c r="AP191" i="40"/>
  <c r="AQ191" i="40"/>
  <c r="AR191" i="40"/>
  <c r="AS191" i="40"/>
  <c r="AT191" i="40"/>
  <c r="AU191" i="40"/>
  <c r="AV191" i="40"/>
  <c r="AW191" i="40"/>
  <c r="AX191" i="40"/>
  <c r="AY191" i="40"/>
  <c r="AZ191" i="40"/>
  <c r="BA191" i="40"/>
  <c r="BB191" i="40"/>
  <c r="BC191" i="40"/>
  <c r="BD191" i="40"/>
  <c r="BE191" i="40"/>
  <c r="BF191" i="40"/>
  <c r="BG191" i="40"/>
  <c r="BH191" i="40"/>
  <c r="BI191" i="40"/>
  <c r="BJ191" i="40"/>
  <c r="BK191" i="40"/>
  <c r="BL191" i="40"/>
  <c r="BM191" i="40"/>
  <c r="BN191" i="40"/>
  <c r="D192" i="40"/>
  <c r="E192" i="40"/>
  <c r="F192" i="40"/>
  <c r="G192" i="40"/>
  <c r="H192" i="40"/>
  <c r="I192" i="40"/>
  <c r="J192" i="40"/>
  <c r="K192" i="40"/>
  <c r="L192" i="40"/>
  <c r="M192" i="40"/>
  <c r="N192" i="40"/>
  <c r="P192" i="40"/>
  <c r="Q192" i="40"/>
  <c r="R192" i="40"/>
  <c r="S192" i="40"/>
  <c r="T192" i="40"/>
  <c r="U192" i="40"/>
  <c r="V192" i="40"/>
  <c r="W192" i="40"/>
  <c r="X192" i="40"/>
  <c r="Y192" i="40"/>
  <c r="Z192" i="40"/>
  <c r="AB192" i="40"/>
  <c r="AC192" i="40"/>
  <c r="AD192" i="40"/>
  <c r="AE192" i="40"/>
  <c r="AF192" i="40"/>
  <c r="AG192" i="40"/>
  <c r="AH192" i="40"/>
  <c r="AI192" i="40"/>
  <c r="AJ192" i="40"/>
  <c r="AK192" i="40"/>
  <c r="AL192" i="40"/>
  <c r="AM192" i="40"/>
  <c r="AN192" i="40"/>
  <c r="AO192" i="40"/>
  <c r="AP192" i="40"/>
  <c r="AQ192" i="40"/>
  <c r="AR192" i="40"/>
  <c r="AS192" i="40"/>
  <c r="AT192" i="40"/>
  <c r="AU192" i="40"/>
  <c r="AV192" i="40"/>
  <c r="AW192" i="40"/>
  <c r="AX192" i="40"/>
  <c r="AY192" i="40"/>
  <c r="AZ192" i="40"/>
  <c r="BA192" i="40"/>
  <c r="BB192" i="40"/>
  <c r="BC192" i="40"/>
  <c r="BD192" i="40"/>
  <c r="BE192" i="40"/>
  <c r="BF192" i="40"/>
  <c r="BG192" i="40"/>
  <c r="BH192" i="40"/>
  <c r="BI192" i="40"/>
  <c r="BJ192" i="40"/>
  <c r="BK192" i="40"/>
  <c r="BL192" i="40"/>
  <c r="BM192" i="40"/>
  <c r="BN192" i="40"/>
  <c r="D193" i="40"/>
  <c r="E193" i="40"/>
  <c r="F193" i="40"/>
  <c r="G193" i="40"/>
  <c r="H193" i="40"/>
  <c r="I193" i="40"/>
  <c r="J193" i="40"/>
  <c r="K193" i="40"/>
  <c r="L193" i="40"/>
  <c r="M193" i="40"/>
  <c r="N193" i="40"/>
  <c r="P193" i="40"/>
  <c r="Q193" i="40"/>
  <c r="R193" i="40"/>
  <c r="S193" i="40"/>
  <c r="T193" i="40"/>
  <c r="U193" i="40"/>
  <c r="V193" i="40"/>
  <c r="W193" i="40"/>
  <c r="X193" i="40"/>
  <c r="Y193" i="40"/>
  <c r="Z193" i="40"/>
  <c r="AB193" i="40"/>
  <c r="AC193" i="40"/>
  <c r="AD193" i="40"/>
  <c r="AE193" i="40"/>
  <c r="AF193" i="40"/>
  <c r="AG193" i="40"/>
  <c r="AH193" i="40"/>
  <c r="AI193" i="40"/>
  <c r="AJ193" i="40"/>
  <c r="AK193" i="40"/>
  <c r="AL193" i="40"/>
  <c r="AM193" i="40"/>
  <c r="AN193" i="40"/>
  <c r="AO193" i="40"/>
  <c r="AP193" i="40"/>
  <c r="AQ193" i="40"/>
  <c r="AR193" i="40"/>
  <c r="AS193" i="40"/>
  <c r="AT193" i="40"/>
  <c r="AU193" i="40"/>
  <c r="AV193" i="40"/>
  <c r="AW193" i="40"/>
  <c r="AX193" i="40"/>
  <c r="AY193" i="40"/>
  <c r="AZ193" i="40"/>
  <c r="BA193" i="40"/>
  <c r="BB193" i="40"/>
  <c r="BC193" i="40"/>
  <c r="BD193" i="40"/>
  <c r="BE193" i="40"/>
  <c r="BF193" i="40"/>
  <c r="BG193" i="40"/>
  <c r="BH193" i="40"/>
  <c r="BI193" i="40"/>
  <c r="BJ193" i="40"/>
  <c r="BK193" i="40"/>
  <c r="BL193" i="40"/>
  <c r="BM193" i="40"/>
  <c r="BN193" i="40"/>
  <c r="D194" i="40"/>
  <c r="E194" i="40"/>
  <c r="F194" i="40"/>
  <c r="G194" i="40"/>
  <c r="H194" i="40"/>
  <c r="I194" i="40"/>
  <c r="J194" i="40"/>
  <c r="K194" i="40"/>
  <c r="L194" i="40"/>
  <c r="M194" i="40"/>
  <c r="N194" i="40"/>
  <c r="P194" i="40"/>
  <c r="Q194" i="40"/>
  <c r="R194" i="40"/>
  <c r="S194" i="40"/>
  <c r="T194" i="40"/>
  <c r="U194" i="40"/>
  <c r="V194" i="40"/>
  <c r="W194" i="40"/>
  <c r="X194" i="40"/>
  <c r="Y194" i="40"/>
  <c r="Z194" i="40"/>
  <c r="AB194" i="40"/>
  <c r="AC194" i="40"/>
  <c r="AD194" i="40"/>
  <c r="AE194" i="40"/>
  <c r="AF194" i="40"/>
  <c r="AG194" i="40"/>
  <c r="AH194" i="40"/>
  <c r="AI194" i="40"/>
  <c r="AJ194" i="40"/>
  <c r="AK194" i="40"/>
  <c r="AL194" i="40"/>
  <c r="AM194" i="40"/>
  <c r="AN194" i="40"/>
  <c r="AO194" i="40"/>
  <c r="AP194" i="40"/>
  <c r="AQ194" i="40"/>
  <c r="AR194" i="40"/>
  <c r="AS194" i="40"/>
  <c r="AT194" i="40"/>
  <c r="AU194" i="40"/>
  <c r="AV194" i="40"/>
  <c r="AW194" i="40"/>
  <c r="AX194" i="40"/>
  <c r="AY194" i="40"/>
  <c r="AZ194" i="40"/>
  <c r="BA194" i="40"/>
  <c r="BB194" i="40"/>
  <c r="BC194" i="40"/>
  <c r="BD194" i="40"/>
  <c r="BE194" i="40"/>
  <c r="BF194" i="40"/>
  <c r="BG194" i="40"/>
  <c r="BH194" i="40"/>
  <c r="BI194" i="40"/>
  <c r="BJ194" i="40"/>
  <c r="BK194" i="40"/>
  <c r="BL194" i="40"/>
  <c r="BM194" i="40"/>
  <c r="BN194" i="40"/>
  <c r="C190" i="40"/>
  <c r="C191" i="40"/>
  <c r="C192" i="40"/>
  <c r="C193" i="40"/>
  <c r="C194" i="40"/>
  <c r="C189" i="40"/>
  <c r="D148" i="40"/>
  <c r="E148" i="40"/>
  <c r="F148" i="40"/>
  <c r="G148" i="40"/>
  <c r="H148" i="40"/>
  <c r="I148" i="40"/>
  <c r="J148" i="40"/>
  <c r="K148" i="40"/>
  <c r="L148" i="40"/>
  <c r="M148" i="40"/>
  <c r="N148" i="40"/>
  <c r="P148" i="40"/>
  <c r="Q148" i="40"/>
  <c r="R148" i="40"/>
  <c r="S148" i="40"/>
  <c r="T148" i="40"/>
  <c r="U148" i="40"/>
  <c r="V148" i="40"/>
  <c r="W148" i="40"/>
  <c r="X148" i="40"/>
  <c r="Y148" i="40"/>
  <c r="Z148" i="40"/>
  <c r="AB148" i="40"/>
  <c r="AC148" i="40"/>
  <c r="AD148" i="40"/>
  <c r="AE148" i="40"/>
  <c r="AF148" i="40"/>
  <c r="AG148" i="40"/>
  <c r="AH148" i="40"/>
  <c r="AI148" i="40"/>
  <c r="AJ148" i="40"/>
  <c r="AK148" i="40"/>
  <c r="AL148" i="40"/>
  <c r="AM148" i="40"/>
  <c r="AN148" i="40"/>
  <c r="AO148" i="40"/>
  <c r="AP148" i="40"/>
  <c r="AQ148" i="40"/>
  <c r="AR148" i="40"/>
  <c r="AS148" i="40"/>
  <c r="AT148" i="40"/>
  <c r="AU148" i="40"/>
  <c r="AV148" i="40"/>
  <c r="AW148" i="40"/>
  <c r="AX148" i="40"/>
  <c r="AY148" i="40"/>
  <c r="AZ148" i="40"/>
  <c r="BA148" i="40"/>
  <c r="BB148" i="40"/>
  <c r="BC148" i="40"/>
  <c r="BD148" i="40"/>
  <c r="BE148" i="40"/>
  <c r="BF148" i="40"/>
  <c r="BG148" i="40"/>
  <c r="BH148" i="40"/>
  <c r="BI148" i="40"/>
  <c r="BJ148" i="40"/>
  <c r="BK148" i="40"/>
  <c r="BL148" i="40"/>
  <c r="BM148" i="40"/>
  <c r="BN148" i="40"/>
  <c r="D149" i="40"/>
  <c r="E149" i="40"/>
  <c r="F149" i="40"/>
  <c r="G149" i="40"/>
  <c r="H149" i="40"/>
  <c r="I149" i="40"/>
  <c r="J149" i="40"/>
  <c r="K149" i="40"/>
  <c r="L149" i="40"/>
  <c r="M149" i="40"/>
  <c r="N149" i="40"/>
  <c r="P149" i="40"/>
  <c r="Q149" i="40"/>
  <c r="R149" i="40"/>
  <c r="S149" i="40"/>
  <c r="T149" i="40"/>
  <c r="U149" i="40"/>
  <c r="V149" i="40"/>
  <c r="W149" i="40"/>
  <c r="X149" i="40"/>
  <c r="Y149" i="40"/>
  <c r="Z149" i="40"/>
  <c r="AB149" i="40"/>
  <c r="AC149" i="40"/>
  <c r="AD149" i="40"/>
  <c r="AE149" i="40"/>
  <c r="AF149" i="40"/>
  <c r="AG149" i="40"/>
  <c r="AH149" i="40"/>
  <c r="AI149" i="40"/>
  <c r="AJ149" i="40"/>
  <c r="AK149" i="40"/>
  <c r="AL149" i="40"/>
  <c r="AM149" i="40"/>
  <c r="AN149" i="40"/>
  <c r="AO149" i="40"/>
  <c r="AP149" i="40"/>
  <c r="AQ149" i="40"/>
  <c r="AR149" i="40"/>
  <c r="AS149" i="40"/>
  <c r="AT149" i="40"/>
  <c r="AU149" i="40"/>
  <c r="AV149" i="40"/>
  <c r="AW149" i="40"/>
  <c r="AX149" i="40"/>
  <c r="AY149" i="40"/>
  <c r="AZ149" i="40"/>
  <c r="BA149" i="40"/>
  <c r="BB149" i="40"/>
  <c r="BC149" i="40"/>
  <c r="BD149" i="40"/>
  <c r="BE149" i="40"/>
  <c r="BF149" i="40"/>
  <c r="BG149" i="40"/>
  <c r="BH149" i="40"/>
  <c r="BI149" i="40"/>
  <c r="BJ149" i="40"/>
  <c r="BK149" i="40"/>
  <c r="BL149" i="40"/>
  <c r="BM149" i="40"/>
  <c r="BN149" i="40"/>
  <c r="D150" i="40"/>
  <c r="E150" i="40"/>
  <c r="F150" i="40"/>
  <c r="G150" i="40"/>
  <c r="H150" i="40"/>
  <c r="I150" i="40"/>
  <c r="J150" i="40"/>
  <c r="K150" i="40"/>
  <c r="L150" i="40"/>
  <c r="M150" i="40"/>
  <c r="N150" i="40"/>
  <c r="P150" i="40"/>
  <c r="Q150" i="40"/>
  <c r="R150" i="40"/>
  <c r="S150" i="40"/>
  <c r="T150" i="40"/>
  <c r="U150" i="40"/>
  <c r="V150" i="40"/>
  <c r="W150" i="40"/>
  <c r="X150" i="40"/>
  <c r="Y150" i="40"/>
  <c r="Z150" i="40"/>
  <c r="AB150" i="40"/>
  <c r="AC150" i="40"/>
  <c r="AD150" i="40"/>
  <c r="AE150" i="40"/>
  <c r="AF150" i="40"/>
  <c r="AG150" i="40"/>
  <c r="AH150" i="40"/>
  <c r="AI150" i="40"/>
  <c r="AJ150" i="40"/>
  <c r="AK150" i="40"/>
  <c r="AL150" i="40"/>
  <c r="AM150" i="40"/>
  <c r="AN150" i="40"/>
  <c r="AO150" i="40"/>
  <c r="AP150" i="40"/>
  <c r="AQ150" i="40"/>
  <c r="AR150" i="40"/>
  <c r="AS150" i="40"/>
  <c r="AT150" i="40"/>
  <c r="AU150" i="40"/>
  <c r="AV150" i="40"/>
  <c r="AW150" i="40"/>
  <c r="AX150" i="40"/>
  <c r="AY150" i="40"/>
  <c r="AZ150" i="40"/>
  <c r="BA150" i="40"/>
  <c r="BB150" i="40"/>
  <c r="BC150" i="40"/>
  <c r="BD150" i="40"/>
  <c r="BE150" i="40"/>
  <c r="BF150" i="40"/>
  <c r="BG150" i="40"/>
  <c r="BH150" i="40"/>
  <c r="BI150" i="40"/>
  <c r="BJ150" i="40"/>
  <c r="BK150" i="40"/>
  <c r="BL150" i="40"/>
  <c r="BM150" i="40"/>
  <c r="BN150" i="40"/>
  <c r="D151" i="40"/>
  <c r="E151" i="40"/>
  <c r="F151" i="40"/>
  <c r="G151" i="40"/>
  <c r="H151" i="40"/>
  <c r="I151" i="40"/>
  <c r="J151" i="40"/>
  <c r="K151" i="40"/>
  <c r="L151" i="40"/>
  <c r="M151" i="40"/>
  <c r="N151" i="40"/>
  <c r="P151" i="40"/>
  <c r="Q151" i="40"/>
  <c r="R151" i="40"/>
  <c r="S151" i="40"/>
  <c r="T151" i="40"/>
  <c r="U151" i="40"/>
  <c r="V151" i="40"/>
  <c r="W151" i="40"/>
  <c r="X151" i="40"/>
  <c r="Y151" i="40"/>
  <c r="Z151" i="40"/>
  <c r="AB151" i="40"/>
  <c r="AC151" i="40"/>
  <c r="AD151" i="40"/>
  <c r="AE151" i="40"/>
  <c r="AF151" i="40"/>
  <c r="AG151" i="40"/>
  <c r="AH151" i="40"/>
  <c r="AI151" i="40"/>
  <c r="AJ151" i="40"/>
  <c r="AK151" i="40"/>
  <c r="AL151" i="40"/>
  <c r="AM151" i="40"/>
  <c r="AN151" i="40"/>
  <c r="AO151" i="40"/>
  <c r="AP151" i="40"/>
  <c r="AQ151" i="40"/>
  <c r="AR151" i="40"/>
  <c r="AS151" i="40"/>
  <c r="AT151" i="40"/>
  <c r="AU151" i="40"/>
  <c r="AV151" i="40"/>
  <c r="AW151" i="40"/>
  <c r="AX151" i="40"/>
  <c r="AY151" i="40"/>
  <c r="AZ151" i="40"/>
  <c r="BA151" i="40"/>
  <c r="BB151" i="40"/>
  <c r="BC151" i="40"/>
  <c r="BD151" i="40"/>
  <c r="BE151" i="40"/>
  <c r="BF151" i="40"/>
  <c r="BG151" i="40"/>
  <c r="BH151" i="40"/>
  <c r="BI151" i="40"/>
  <c r="BJ151" i="40"/>
  <c r="BK151" i="40"/>
  <c r="BL151" i="40"/>
  <c r="BM151" i="40"/>
  <c r="BN151" i="40"/>
  <c r="C149" i="40"/>
  <c r="C150" i="40"/>
  <c r="C151" i="40"/>
  <c r="C148" i="40"/>
  <c r="D27" i="40"/>
  <c r="E27" i="40"/>
  <c r="F27" i="40"/>
  <c r="G27" i="40"/>
  <c r="H27" i="40"/>
  <c r="I27" i="40"/>
  <c r="J27" i="40"/>
  <c r="K27" i="40"/>
  <c r="L27" i="40"/>
  <c r="M27" i="40"/>
  <c r="N27" i="40"/>
  <c r="P27" i="40"/>
  <c r="Q27" i="40"/>
  <c r="R27" i="40"/>
  <c r="S27" i="40"/>
  <c r="T27" i="40"/>
  <c r="U27" i="40"/>
  <c r="V27" i="40"/>
  <c r="W27" i="40"/>
  <c r="X27" i="40"/>
  <c r="Y27" i="40"/>
  <c r="Z27" i="40"/>
  <c r="AB27" i="40"/>
  <c r="AC27" i="40"/>
  <c r="AD27" i="40"/>
  <c r="AE27" i="40"/>
  <c r="AF27" i="40"/>
  <c r="AG27" i="40"/>
  <c r="AH27" i="40"/>
  <c r="AI27" i="40"/>
  <c r="AJ27" i="40"/>
  <c r="AK27" i="40"/>
  <c r="AL27" i="40"/>
  <c r="AM27" i="40"/>
  <c r="AN27" i="40"/>
  <c r="AO27" i="40"/>
  <c r="AP27" i="40"/>
  <c r="AQ27" i="40"/>
  <c r="AR27" i="40"/>
  <c r="AS27" i="40"/>
  <c r="AT27" i="40"/>
  <c r="AV27" i="40"/>
  <c r="AW27" i="40"/>
  <c r="AX27" i="40"/>
  <c r="AY27" i="40"/>
  <c r="AZ27" i="40"/>
  <c r="BA27" i="40"/>
  <c r="BB27" i="40"/>
  <c r="BC27" i="40"/>
  <c r="BD27" i="40"/>
  <c r="BE27" i="40"/>
  <c r="BF27" i="40"/>
  <c r="BG27" i="40"/>
  <c r="BH27" i="40"/>
  <c r="BI27" i="40"/>
  <c r="BJ27" i="40"/>
  <c r="BK27" i="40"/>
  <c r="BL27" i="40"/>
  <c r="BM27" i="40"/>
  <c r="BN27" i="40"/>
  <c r="D28" i="40"/>
  <c r="E28" i="40"/>
  <c r="F28" i="40"/>
  <c r="G28" i="40"/>
  <c r="H28" i="40"/>
  <c r="I28" i="40"/>
  <c r="J28" i="40"/>
  <c r="K28" i="40"/>
  <c r="L28" i="40"/>
  <c r="M28" i="40"/>
  <c r="N28" i="40"/>
  <c r="P28" i="40"/>
  <c r="Q28" i="40"/>
  <c r="R28" i="40"/>
  <c r="S28" i="40"/>
  <c r="T28" i="40"/>
  <c r="U28" i="40"/>
  <c r="V28" i="40"/>
  <c r="W28" i="40"/>
  <c r="X28" i="40"/>
  <c r="Y28" i="40"/>
  <c r="Z28" i="40"/>
  <c r="AB28" i="40"/>
  <c r="AC28" i="40"/>
  <c r="AD28" i="40"/>
  <c r="AE28" i="40"/>
  <c r="AF28" i="40"/>
  <c r="AG28" i="40"/>
  <c r="AH28" i="40"/>
  <c r="AI28" i="40"/>
  <c r="AJ28" i="40"/>
  <c r="AK28" i="40"/>
  <c r="AL28" i="40"/>
  <c r="AM28" i="40"/>
  <c r="AN28" i="40"/>
  <c r="AO28" i="40"/>
  <c r="AP28" i="40"/>
  <c r="AQ28" i="40"/>
  <c r="AR28" i="40"/>
  <c r="AS28" i="40"/>
  <c r="AT28" i="40"/>
  <c r="AV28" i="40"/>
  <c r="AW28" i="40"/>
  <c r="AX28" i="40"/>
  <c r="AY28" i="40"/>
  <c r="AZ28" i="40"/>
  <c r="BA28" i="40"/>
  <c r="BB28" i="40"/>
  <c r="BC28" i="40"/>
  <c r="BD28" i="40"/>
  <c r="BE28" i="40"/>
  <c r="BF28" i="40"/>
  <c r="BG28" i="40"/>
  <c r="BH28" i="40"/>
  <c r="BI28" i="40"/>
  <c r="BJ28" i="40"/>
  <c r="BK28" i="40"/>
  <c r="BL28" i="40"/>
  <c r="BM28" i="40"/>
  <c r="BN28" i="40"/>
  <c r="D29" i="40"/>
  <c r="E29" i="40"/>
  <c r="F29" i="40"/>
  <c r="G29" i="40"/>
  <c r="H29" i="40"/>
  <c r="I29" i="40"/>
  <c r="J29" i="40"/>
  <c r="K29" i="40"/>
  <c r="L29" i="40"/>
  <c r="M29" i="40"/>
  <c r="N29" i="40"/>
  <c r="P29" i="40"/>
  <c r="Q29" i="40"/>
  <c r="R29" i="40"/>
  <c r="S29" i="40"/>
  <c r="T29" i="40"/>
  <c r="U29" i="40"/>
  <c r="V29" i="40"/>
  <c r="W29" i="40"/>
  <c r="X29" i="40"/>
  <c r="Y29" i="40"/>
  <c r="Z29" i="40"/>
  <c r="AB29" i="40"/>
  <c r="AC29" i="40"/>
  <c r="AD29" i="40"/>
  <c r="AE29" i="40"/>
  <c r="AF29" i="40"/>
  <c r="AG29" i="40"/>
  <c r="AH29" i="40"/>
  <c r="AI29" i="40"/>
  <c r="AJ29" i="40"/>
  <c r="AK29" i="40"/>
  <c r="AL29" i="40"/>
  <c r="AM29" i="40"/>
  <c r="AN29" i="40"/>
  <c r="AO29" i="40"/>
  <c r="AP29" i="40"/>
  <c r="AQ29" i="40"/>
  <c r="AR29" i="40"/>
  <c r="AS29" i="40"/>
  <c r="AT29" i="40"/>
  <c r="AV29" i="40"/>
  <c r="AW29" i="40"/>
  <c r="AX29" i="40"/>
  <c r="AY29" i="40"/>
  <c r="AZ29" i="40"/>
  <c r="BA29" i="40"/>
  <c r="BB29" i="40"/>
  <c r="BC29" i="40"/>
  <c r="BD29" i="40"/>
  <c r="BE29" i="40"/>
  <c r="BF29" i="40"/>
  <c r="BG29" i="40"/>
  <c r="BH29" i="40"/>
  <c r="BI29" i="40"/>
  <c r="BJ29" i="40"/>
  <c r="BK29" i="40"/>
  <c r="BL29" i="40"/>
  <c r="BM29" i="40"/>
  <c r="BN29" i="40"/>
  <c r="C28" i="40"/>
  <c r="C29" i="40"/>
  <c r="AI4" i="1" l="1"/>
  <c r="AK4" i="1"/>
  <c r="L243" i="40"/>
  <c r="D241" i="40"/>
  <c r="E241" i="40"/>
  <c r="F241" i="40"/>
  <c r="G241" i="40"/>
  <c r="H241" i="40"/>
  <c r="I241" i="40"/>
  <c r="J241" i="40"/>
  <c r="K241" i="40"/>
  <c r="L241" i="40"/>
  <c r="M241" i="40"/>
  <c r="N241" i="40"/>
  <c r="P241" i="40"/>
  <c r="Q241" i="40"/>
  <c r="R241" i="40"/>
  <c r="S241" i="40"/>
  <c r="T241" i="40"/>
  <c r="U241" i="40"/>
  <c r="V241" i="40"/>
  <c r="W241" i="40"/>
  <c r="X241" i="40"/>
  <c r="Y241" i="40"/>
  <c r="Z241" i="40"/>
  <c r="AB241" i="40"/>
  <c r="AC241" i="40"/>
  <c r="AD241" i="40"/>
  <c r="AE241" i="40"/>
  <c r="AF241" i="40"/>
  <c r="AG241" i="40"/>
  <c r="AH241" i="40"/>
  <c r="AI241" i="40"/>
  <c r="AJ241" i="40"/>
  <c r="AK241" i="40"/>
  <c r="AL241" i="40"/>
  <c r="AM241" i="40"/>
  <c r="AN241" i="40"/>
  <c r="AO241" i="40"/>
  <c r="AP241" i="40"/>
  <c r="AQ241" i="40"/>
  <c r="AR241" i="40"/>
  <c r="AS241" i="40"/>
  <c r="AT241" i="40"/>
  <c r="AU241" i="40"/>
  <c r="AV241" i="40"/>
  <c r="AW241" i="40"/>
  <c r="AX241" i="40"/>
  <c r="AY241" i="40"/>
  <c r="AZ241" i="40"/>
  <c r="BA241" i="40"/>
  <c r="BB241" i="40"/>
  <c r="BC241" i="40"/>
  <c r="BD241" i="40"/>
  <c r="BE241" i="40"/>
  <c r="BF241" i="40"/>
  <c r="BG241" i="40"/>
  <c r="BH241" i="40"/>
  <c r="BI241" i="40"/>
  <c r="BJ241" i="40"/>
  <c r="BK241" i="40"/>
  <c r="BL241" i="40"/>
  <c r="BM241" i="40"/>
  <c r="BN241" i="40"/>
  <c r="D242" i="40"/>
  <c r="E242" i="40"/>
  <c r="F242" i="40"/>
  <c r="G242" i="40"/>
  <c r="H242" i="40"/>
  <c r="I242" i="40"/>
  <c r="J242" i="40"/>
  <c r="K242" i="40"/>
  <c r="L242" i="40"/>
  <c r="M242" i="40"/>
  <c r="N242" i="40"/>
  <c r="P242" i="40"/>
  <c r="Q242" i="40"/>
  <c r="R242" i="40"/>
  <c r="S242" i="40"/>
  <c r="T242" i="40"/>
  <c r="U242" i="40"/>
  <c r="V242" i="40"/>
  <c r="W242" i="40"/>
  <c r="X242" i="40"/>
  <c r="Y242" i="40"/>
  <c r="Z242" i="40"/>
  <c r="AB242" i="40"/>
  <c r="AC242" i="40"/>
  <c r="AD242" i="40"/>
  <c r="AE242" i="40"/>
  <c r="AF242" i="40"/>
  <c r="AG242" i="40"/>
  <c r="AH242" i="40"/>
  <c r="AI242" i="40"/>
  <c r="AJ242" i="40"/>
  <c r="AK242" i="40"/>
  <c r="AL242" i="40"/>
  <c r="AM242" i="40"/>
  <c r="AN242" i="40"/>
  <c r="AO242" i="40"/>
  <c r="AP242" i="40"/>
  <c r="AQ242" i="40"/>
  <c r="AR242" i="40"/>
  <c r="AS242" i="40"/>
  <c r="AT242" i="40"/>
  <c r="AU242" i="40"/>
  <c r="AV242" i="40"/>
  <c r="AW242" i="40"/>
  <c r="AX242" i="40"/>
  <c r="AY242" i="40"/>
  <c r="AZ242" i="40"/>
  <c r="BA242" i="40"/>
  <c r="BB242" i="40"/>
  <c r="BC242" i="40"/>
  <c r="BD242" i="40"/>
  <c r="BE242" i="40"/>
  <c r="BF242" i="40"/>
  <c r="BG242" i="40"/>
  <c r="BH242" i="40"/>
  <c r="BI242" i="40"/>
  <c r="BJ242" i="40"/>
  <c r="BK242" i="40"/>
  <c r="BL242" i="40"/>
  <c r="BM242" i="40"/>
  <c r="BN242" i="40"/>
  <c r="D243" i="40"/>
  <c r="E243" i="40"/>
  <c r="F243" i="40"/>
  <c r="G243" i="40"/>
  <c r="H243" i="40"/>
  <c r="I243" i="40"/>
  <c r="J243" i="40"/>
  <c r="K243" i="40"/>
  <c r="M243" i="40"/>
  <c r="N243" i="40"/>
  <c r="P243" i="40"/>
  <c r="Q243" i="40"/>
  <c r="R243" i="40"/>
  <c r="S243" i="40"/>
  <c r="T243" i="40"/>
  <c r="U243" i="40"/>
  <c r="V243" i="40"/>
  <c r="W243" i="40"/>
  <c r="X243" i="40"/>
  <c r="Y243" i="40"/>
  <c r="Z243" i="40"/>
  <c r="AB243" i="40"/>
  <c r="AC243" i="40"/>
  <c r="AD243" i="40"/>
  <c r="AE243" i="40"/>
  <c r="AF243" i="40"/>
  <c r="AG243" i="40"/>
  <c r="AH243" i="40"/>
  <c r="AI243" i="40"/>
  <c r="AJ243" i="40"/>
  <c r="AK243" i="40"/>
  <c r="AL243" i="40"/>
  <c r="AM243" i="40"/>
  <c r="AN243" i="40"/>
  <c r="AO243" i="40"/>
  <c r="AP243" i="40"/>
  <c r="AQ243" i="40"/>
  <c r="AR243" i="40"/>
  <c r="AS243" i="40"/>
  <c r="AT243" i="40"/>
  <c r="AU243" i="40"/>
  <c r="AV243" i="40"/>
  <c r="AW243" i="40"/>
  <c r="AX243" i="40"/>
  <c r="AY243" i="40"/>
  <c r="AZ243" i="40"/>
  <c r="BA243" i="40"/>
  <c r="BB243" i="40"/>
  <c r="BC243" i="40"/>
  <c r="BD243" i="40"/>
  <c r="BE243" i="40"/>
  <c r="BF243" i="40"/>
  <c r="BG243" i="40"/>
  <c r="BH243" i="40"/>
  <c r="BI243" i="40"/>
  <c r="BJ243" i="40"/>
  <c r="BK243" i="40"/>
  <c r="BL243" i="40"/>
  <c r="BM243" i="40"/>
  <c r="BN243" i="40"/>
  <c r="D244" i="40"/>
  <c r="E244" i="40"/>
  <c r="F244" i="40"/>
  <c r="G244" i="40"/>
  <c r="H244" i="40"/>
  <c r="I244" i="40"/>
  <c r="J244" i="40"/>
  <c r="K244" i="40"/>
  <c r="L244" i="40"/>
  <c r="M244" i="40"/>
  <c r="N244" i="40"/>
  <c r="P244" i="40"/>
  <c r="Q244" i="40"/>
  <c r="R244" i="40"/>
  <c r="S244" i="40"/>
  <c r="T244" i="40"/>
  <c r="U244" i="40"/>
  <c r="V244" i="40"/>
  <c r="W244" i="40"/>
  <c r="X244" i="40"/>
  <c r="Y244" i="40"/>
  <c r="Z244" i="40"/>
  <c r="AB244" i="40"/>
  <c r="AC244" i="40"/>
  <c r="AD244" i="40"/>
  <c r="AE244" i="40"/>
  <c r="AF244" i="40"/>
  <c r="AG244" i="40"/>
  <c r="AH244" i="40"/>
  <c r="AI244" i="40"/>
  <c r="AJ244" i="40"/>
  <c r="AK244" i="40"/>
  <c r="AL244" i="40"/>
  <c r="AM244" i="40"/>
  <c r="AN244" i="40"/>
  <c r="AO244" i="40"/>
  <c r="AP244" i="40"/>
  <c r="AQ244" i="40"/>
  <c r="AR244" i="40"/>
  <c r="AS244" i="40"/>
  <c r="AT244" i="40"/>
  <c r="AU244" i="40"/>
  <c r="AV244" i="40"/>
  <c r="AW244" i="40"/>
  <c r="AX244" i="40"/>
  <c r="AY244" i="40"/>
  <c r="AZ244" i="40"/>
  <c r="BA244" i="40"/>
  <c r="BB244" i="40"/>
  <c r="BC244" i="40"/>
  <c r="BD244" i="40"/>
  <c r="BE244" i="40"/>
  <c r="BF244" i="40"/>
  <c r="BG244" i="40"/>
  <c r="BH244" i="40"/>
  <c r="BI244" i="40"/>
  <c r="BJ244" i="40"/>
  <c r="BK244" i="40"/>
  <c r="BL244" i="40"/>
  <c r="BM244" i="40"/>
  <c r="BN244" i="40"/>
  <c r="C244" i="40"/>
  <c r="C242" i="40"/>
  <c r="C243" i="40"/>
  <c r="C241" i="40"/>
  <c r="D212" i="40"/>
  <c r="E212" i="40"/>
  <c r="F212" i="40"/>
  <c r="G212" i="40"/>
  <c r="H212" i="40"/>
  <c r="I212" i="40"/>
  <c r="J212" i="40"/>
  <c r="K212" i="40"/>
  <c r="L212" i="40"/>
  <c r="M212" i="40"/>
  <c r="N212" i="40"/>
  <c r="P212" i="40"/>
  <c r="Q212" i="40"/>
  <c r="R212" i="40"/>
  <c r="S212" i="40"/>
  <c r="T212" i="40"/>
  <c r="U212" i="40"/>
  <c r="V212" i="40"/>
  <c r="W212" i="40"/>
  <c r="X212" i="40"/>
  <c r="Y212" i="40"/>
  <c r="Z212" i="40"/>
  <c r="AB212" i="40"/>
  <c r="AC212" i="40"/>
  <c r="AD212" i="40"/>
  <c r="AE212" i="40"/>
  <c r="AF212" i="40"/>
  <c r="AG212" i="40"/>
  <c r="AH212" i="40"/>
  <c r="AI212" i="40"/>
  <c r="AJ212" i="40"/>
  <c r="AK212" i="40"/>
  <c r="AL212" i="40"/>
  <c r="AM212" i="40"/>
  <c r="AN212" i="40"/>
  <c r="AO212" i="40"/>
  <c r="AP212" i="40"/>
  <c r="AQ212" i="40"/>
  <c r="AR212" i="40"/>
  <c r="AS212" i="40"/>
  <c r="AT212" i="40"/>
  <c r="AU212" i="40"/>
  <c r="AV212" i="40"/>
  <c r="AW212" i="40"/>
  <c r="AX212" i="40"/>
  <c r="AY212" i="40"/>
  <c r="AZ212" i="40"/>
  <c r="BA212" i="40"/>
  <c r="BB212" i="40"/>
  <c r="BC212" i="40"/>
  <c r="BD212" i="40"/>
  <c r="BE212" i="40"/>
  <c r="BF212" i="40"/>
  <c r="BG212" i="40"/>
  <c r="BH212" i="40"/>
  <c r="BI212" i="40"/>
  <c r="BJ212" i="40"/>
  <c r="BK212" i="40"/>
  <c r="BL212" i="40"/>
  <c r="BM212" i="40"/>
  <c r="BN212" i="40"/>
  <c r="D213" i="40"/>
  <c r="E213" i="40"/>
  <c r="F213" i="40"/>
  <c r="G213" i="40"/>
  <c r="H213" i="40"/>
  <c r="I213" i="40"/>
  <c r="J213" i="40"/>
  <c r="K213" i="40"/>
  <c r="L213" i="40"/>
  <c r="M213" i="40"/>
  <c r="N213" i="40"/>
  <c r="P213" i="40"/>
  <c r="Q213" i="40"/>
  <c r="R213" i="40"/>
  <c r="S213" i="40"/>
  <c r="T213" i="40"/>
  <c r="U213" i="40"/>
  <c r="V213" i="40"/>
  <c r="W213" i="40"/>
  <c r="X213" i="40"/>
  <c r="Y213" i="40"/>
  <c r="Z213" i="40"/>
  <c r="AB213" i="40"/>
  <c r="AC213" i="40"/>
  <c r="AD213" i="40"/>
  <c r="AE213" i="40"/>
  <c r="AF213" i="40"/>
  <c r="AG213" i="40"/>
  <c r="AH213" i="40"/>
  <c r="AI213" i="40"/>
  <c r="AJ213" i="40"/>
  <c r="AK213" i="40"/>
  <c r="AL213" i="40"/>
  <c r="AM213" i="40"/>
  <c r="AN213" i="40"/>
  <c r="AO213" i="40"/>
  <c r="AP213" i="40"/>
  <c r="AQ213" i="40"/>
  <c r="AR213" i="40"/>
  <c r="AS213" i="40"/>
  <c r="AT213" i="40"/>
  <c r="AU213" i="40"/>
  <c r="AV213" i="40"/>
  <c r="AW213" i="40"/>
  <c r="AX213" i="40"/>
  <c r="AY213" i="40"/>
  <c r="AZ213" i="40"/>
  <c r="BA213" i="40"/>
  <c r="BB213" i="40"/>
  <c r="BC213" i="40"/>
  <c r="BD213" i="40"/>
  <c r="BE213" i="40"/>
  <c r="BF213" i="40"/>
  <c r="BG213" i="40"/>
  <c r="BH213" i="40"/>
  <c r="BI213" i="40"/>
  <c r="BJ213" i="40"/>
  <c r="BK213" i="40"/>
  <c r="BL213" i="40"/>
  <c r="BM213" i="40"/>
  <c r="BN213" i="40"/>
  <c r="C213" i="40"/>
  <c r="C212" i="40"/>
  <c r="C182" i="40"/>
  <c r="D181" i="40"/>
  <c r="E181" i="40"/>
  <c r="F181" i="40"/>
  <c r="G181" i="40"/>
  <c r="H181" i="40"/>
  <c r="I181" i="40"/>
  <c r="J181" i="40"/>
  <c r="K181" i="40"/>
  <c r="L181" i="40"/>
  <c r="M181" i="40"/>
  <c r="N181" i="40"/>
  <c r="P181" i="40"/>
  <c r="Q181" i="40"/>
  <c r="R181" i="40"/>
  <c r="S181" i="40"/>
  <c r="T181" i="40"/>
  <c r="U181" i="40"/>
  <c r="V181" i="40"/>
  <c r="W181" i="40"/>
  <c r="X181" i="40"/>
  <c r="Y181" i="40"/>
  <c r="Z181" i="40"/>
  <c r="AB181" i="40"/>
  <c r="AC181" i="40"/>
  <c r="AD181" i="40"/>
  <c r="AE181" i="40"/>
  <c r="AF181" i="40"/>
  <c r="AG181" i="40"/>
  <c r="AH181" i="40"/>
  <c r="AI181" i="40"/>
  <c r="AJ181" i="40"/>
  <c r="AK181" i="40"/>
  <c r="AL181" i="40"/>
  <c r="AM181" i="40"/>
  <c r="AN181" i="40"/>
  <c r="AO181" i="40"/>
  <c r="AP181" i="40"/>
  <c r="AQ181" i="40"/>
  <c r="AR181" i="40"/>
  <c r="AS181" i="40"/>
  <c r="AT181" i="40"/>
  <c r="AU181" i="40"/>
  <c r="AV181" i="40"/>
  <c r="AW181" i="40"/>
  <c r="AX181" i="40"/>
  <c r="AY181" i="40"/>
  <c r="AZ181" i="40"/>
  <c r="BA181" i="40"/>
  <c r="BB181" i="40"/>
  <c r="BC181" i="40"/>
  <c r="BD181" i="40"/>
  <c r="BE181" i="40"/>
  <c r="BF181" i="40"/>
  <c r="BG181" i="40"/>
  <c r="BH181" i="40"/>
  <c r="BI181" i="40"/>
  <c r="BJ181" i="40"/>
  <c r="BK181" i="40"/>
  <c r="BL181" i="40"/>
  <c r="BM181" i="40"/>
  <c r="BN181" i="40"/>
  <c r="D182" i="40"/>
  <c r="E182" i="40"/>
  <c r="F182" i="40"/>
  <c r="G182" i="40"/>
  <c r="H182" i="40"/>
  <c r="I182" i="40"/>
  <c r="J182" i="40"/>
  <c r="K182" i="40"/>
  <c r="L182" i="40"/>
  <c r="M182" i="40"/>
  <c r="N182" i="40"/>
  <c r="P182" i="40"/>
  <c r="Q182" i="40"/>
  <c r="R182" i="40"/>
  <c r="S182" i="40"/>
  <c r="T182" i="40"/>
  <c r="U182" i="40"/>
  <c r="V182" i="40"/>
  <c r="W182" i="40"/>
  <c r="X182" i="40"/>
  <c r="Y182" i="40"/>
  <c r="Z182" i="40"/>
  <c r="AB182" i="40"/>
  <c r="AC182" i="40"/>
  <c r="AD182" i="40"/>
  <c r="AE182" i="40"/>
  <c r="AF182" i="40"/>
  <c r="AG182" i="40"/>
  <c r="AH182" i="40"/>
  <c r="AI182" i="40"/>
  <c r="AJ182" i="40"/>
  <c r="AK182" i="40"/>
  <c r="AL182" i="40"/>
  <c r="AM182" i="40"/>
  <c r="AN182" i="40"/>
  <c r="AO182" i="40"/>
  <c r="AP182" i="40"/>
  <c r="AQ182" i="40"/>
  <c r="AR182" i="40"/>
  <c r="AS182" i="40"/>
  <c r="AT182" i="40"/>
  <c r="AU182" i="40"/>
  <c r="AV182" i="40"/>
  <c r="AW182" i="40"/>
  <c r="AX182" i="40"/>
  <c r="AY182" i="40"/>
  <c r="AZ182" i="40"/>
  <c r="BA182" i="40"/>
  <c r="BB182" i="40"/>
  <c r="BC182" i="40"/>
  <c r="BD182" i="40"/>
  <c r="BE182" i="40"/>
  <c r="BF182" i="40"/>
  <c r="BG182" i="40"/>
  <c r="BH182" i="40"/>
  <c r="BI182" i="40"/>
  <c r="BJ182" i="40"/>
  <c r="BK182" i="40"/>
  <c r="BL182" i="40"/>
  <c r="BM182" i="40"/>
  <c r="BN182" i="40"/>
  <c r="D183" i="40"/>
  <c r="E183" i="40"/>
  <c r="F183" i="40"/>
  <c r="G183" i="40"/>
  <c r="H183" i="40"/>
  <c r="I183" i="40"/>
  <c r="J183" i="40"/>
  <c r="K183" i="40"/>
  <c r="L183" i="40"/>
  <c r="M183" i="40"/>
  <c r="N183" i="40"/>
  <c r="P183" i="40"/>
  <c r="Q183" i="40"/>
  <c r="R183" i="40"/>
  <c r="S183" i="40"/>
  <c r="T183" i="40"/>
  <c r="U183" i="40"/>
  <c r="V183" i="40"/>
  <c r="W183" i="40"/>
  <c r="X183" i="40"/>
  <c r="Y183" i="40"/>
  <c r="Z183" i="40"/>
  <c r="AB183" i="40"/>
  <c r="AC183" i="40"/>
  <c r="AD183" i="40"/>
  <c r="AE183" i="40"/>
  <c r="AF183" i="40"/>
  <c r="AG183" i="40"/>
  <c r="AH183" i="40"/>
  <c r="AI183" i="40"/>
  <c r="AJ183" i="40"/>
  <c r="AK183" i="40"/>
  <c r="AL183" i="40"/>
  <c r="AM183" i="40"/>
  <c r="AN183" i="40"/>
  <c r="AO183" i="40"/>
  <c r="AP183" i="40"/>
  <c r="AQ183" i="40"/>
  <c r="AR183" i="40"/>
  <c r="AS183" i="40"/>
  <c r="AT183" i="40"/>
  <c r="AU183" i="40"/>
  <c r="AV183" i="40"/>
  <c r="AW183" i="40"/>
  <c r="AX183" i="40"/>
  <c r="AY183" i="40"/>
  <c r="AZ183" i="40"/>
  <c r="BA183" i="40"/>
  <c r="BB183" i="40"/>
  <c r="BC183" i="40"/>
  <c r="BD183" i="40"/>
  <c r="BE183" i="40"/>
  <c r="BF183" i="40"/>
  <c r="BG183" i="40"/>
  <c r="BH183" i="40"/>
  <c r="BI183" i="40"/>
  <c r="BJ183" i="40"/>
  <c r="BK183" i="40"/>
  <c r="BL183" i="40"/>
  <c r="BM183" i="40"/>
  <c r="BN183" i="40"/>
  <c r="D184" i="40"/>
  <c r="E184" i="40"/>
  <c r="F184" i="40"/>
  <c r="G184" i="40"/>
  <c r="H184" i="40"/>
  <c r="I184" i="40"/>
  <c r="J184" i="40"/>
  <c r="K184" i="40"/>
  <c r="L184" i="40"/>
  <c r="M184" i="40"/>
  <c r="N184" i="40"/>
  <c r="P184" i="40"/>
  <c r="Q184" i="40"/>
  <c r="R184" i="40"/>
  <c r="S184" i="40"/>
  <c r="T184" i="40"/>
  <c r="U184" i="40"/>
  <c r="V184" i="40"/>
  <c r="W184" i="40"/>
  <c r="X184" i="40"/>
  <c r="Y184" i="40"/>
  <c r="Z184" i="40"/>
  <c r="AB184" i="40"/>
  <c r="AC184" i="40"/>
  <c r="AD184" i="40"/>
  <c r="AE184" i="40"/>
  <c r="AF184" i="40"/>
  <c r="AG184" i="40"/>
  <c r="AH184" i="40"/>
  <c r="AI184" i="40"/>
  <c r="AJ184" i="40"/>
  <c r="AK184" i="40"/>
  <c r="AL184" i="40"/>
  <c r="AM184" i="40"/>
  <c r="AN184" i="40"/>
  <c r="AO184" i="40"/>
  <c r="AP184" i="40"/>
  <c r="AQ184" i="40"/>
  <c r="AR184" i="40"/>
  <c r="AS184" i="40"/>
  <c r="AT184" i="40"/>
  <c r="AU184" i="40"/>
  <c r="AV184" i="40"/>
  <c r="AW184" i="40"/>
  <c r="AX184" i="40"/>
  <c r="AY184" i="40"/>
  <c r="AZ184" i="40"/>
  <c r="BA184" i="40"/>
  <c r="BB184" i="40"/>
  <c r="BC184" i="40"/>
  <c r="BD184" i="40"/>
  <c r="BE184" i="40"/>
  <c r="BF184" i="40"/>
  <c r="BG184" i="40"/>
  <c r="BH184" i="40"/>
  <c r="BI184" i="40"/>
  <c r="BJ184" i="40"/>
  <c r="BK184" i="40"/>
  <c r="BL184" i="40"/>
  <c r="BM184" i="40"/>
  <c r="BN184" i="40"/>
  <c r="D185" i="40"/>
  <c r="E185" i="40"/>
  <c r="F185" i="40"/>
  <c r="G185" i="40"/>
  <c r="H185" i="40"/>
  <c r="I185" i="40"/>
  <c r="J185" i="40"/>
  <c r="K185" i="40"/>
  <c r="L185" i="40"/>
  <c r="M185" i="40"/>
  <c r="N185" i="40"/>
  <c r="P185" i="40"/>
  <c r="Q185" i="40"/>
  <c r="R185" i="40"/>
  <c r="S185" i="40"/>
  <c r="T185" i="40"/>
  <c r="U185" i="40"/>
  <c r="V185" i="40"/>
  <c r="W185" i="40"/>
  <c r="X185" i="40"/>
  <c r="Y185" i="40"/>
  <c r="Z185" i="40"/>
  <c r="AB185" i="40"/>
  <c r="AC185" i="40"/>
  <c r="AD185" i="40"/>
  <c r="AE185" i="40"/>
  <c r="AF185" i="40"/>
  <c r="AG185" i="40"/>
  <c r="AH185" i="40"/>
  <c r="AI185" i="40"/>
  <c r="AJ185" i="40"/>
  <c r="AK185" i="40"/>
  <c r="AL185" i="40"/>
  <c r="AM185" i="40"/>
  <c r="AN185" i="40"/>
  <c r="AO185" i="40"/>
  <c r="AP185" i="40"/>
  <c r="AQ185" i="40"/>
  <c r="AR185" i="40"/>
  <c r="AS185" i="40"/>
  <c r="AT185" i="40"/>
  <c r="AU185" i="40"/>
  <c r="AV185" i="40"/>
  <c r="AW185" i="40"/>
  <c r="AX185" i="40"/>
  <c r="AY185" i="40"/>
  <c r="AZ185" i="40"/>
  <c r="BA185" i="40"/>
  <c r="BB185" i="40"/>
  <c r="BC185" i="40"/>
  <c r="BD185" i="40"/>
  <c r="BE185" i="40"/>
  <c r="BF185" i="40"/>
  <c r="BG185" i="40"/>
  <c r="BH185" i="40"/>
  <c r="BI185" i="40"/>
  <c r="BJ185" i="40"/>
  <c r="BK185" i="40"/>
  <c r="BL185" i="40"/>
  <c r="BM185" i="40"/>
  <c r="BN185" i="40"/>
  <c r="D186" i="40"/>
  <c r="E186" i="40"/>
  <c r="F186" i="40"/>
  <c r="G186" i="40"/>
  <c r="H186" i="40"/>
  <c r="I186" i="40"/>
  <c r="J186" i="40"/>
  <c r="K186" i="40"/>
  <c r="L186" i="40"/>
  <c r="M186" i="40"/>
  <c r="N186" i="40"/>
  <c r="P186" i="40"/>
  <c r="Q186" i="40"/>
  <c r="R186" i="40"/>
  <c r="S186" i="40"/>
  <c r="T186" i="40"/>
  <c r="U186" i="40"/>
  <c r="V186" i="40"/>
  <c r="W186" i="40"/>
  <c r="X186" i="40"/>
  <c r="Y186" i="40"/>
  <c r="Z186" i="40"/>
  <c r="AB186" i="40"/>
  <c r="AC186" i="40"/>
  <c r="AD186" i="40"/>
  <c r="AE186" i="40"/>
  <c r="AF186" i="40"/>
  <c r="AG186" i="40"/>
  <c r="AH186" i="40"/>
  <c r="AI186" i="40"/>
  <c r="AJ186" i="40"/>
  <c r="AK186" i="40"/>
  <c r="AL186" i="40"/>
  <c r="AM186" i="40"/>
  <c r="AN186" i="40"/>
  <c r="AO186" i="40"/>
  <c r="AP186" i="40"/>
  <c r="AQ186" i="40"/>
  <c r="AR186" i="40"/>
  <c r="AS186" i="40"/>
  <c r="AT186" i="40"/>
  <c r="AU186" i="40"/>
  <c r="AV186" i="40"/>
  <c r="AW186" i="40"/>
  <c r="AX186" i="40"/>
  <c r="AY186" i="40"/>
  <c r="AZ186" i="40"/>
  <c r="BA186" i="40"/>
  <c r="BB186" i="40"/>
  <c r="BC186" i="40"/>
  <c r="BD186" i="40"/>
  <c r="BE186" i="40"/>
  <c r="BF186" i="40"/>
  <c r="BG186" i="40"/>
  <c r="BH186" i="40"/>
  <c r="BI186" i="40"/>
  <c r="BJ186" i="40"/>
  <c r="BK186" i="40"/>
  <c r="BL186" i="40"/>
  <c r="BM186" i="40"/>
  <c r="BN186" i="40"/>
  <c r="C183" i="40"/>
  <c r="C184" i="40"/>
  <c r="C185" i="40"/>
  <c r="C186" i="40"/>
  <c r="C181" i="40"/>
  <c r="D175" i="40"/>
  <c r="D142" i="40"/>
  <c r="E142" i="40"/>
  <c r="F142" i="40"/>
  <c r="G142" i="40"/>
  <c r="H142" i="40"/>
  <c r="I142" i="40"/>
  <c r="J142" i="40"/>
  <c r="K142" i="40"/>
  <c r="L142" i="40"/>
  <c r="M142" i="40"/>
  <c r="N142" i="40"/>
  <c r="P142" i="40"/>
  <c r="Q142" i="40"/>
  <c r="R142" i="40"/>
  <c r="S142" i="40"/>
  <c r="T142" i="40"/>
  <c r="U142" i="40"/>
  <c r="V142" i="40"/>
  <c r="W142" i="40"/>
  <c r="X142" i="40"/>
  <c r="Y142" i="40"/>
  <c r="Z142" i="40"/>
  <c r="AB142" i="40"/>
  <c r="AC142" i="40"/>
  <c r="AD142" i="40"/>
  <c r="AE142" i="40"/>
  <c r="AF142" i="40"/>
  <c r="AG142" i="40"/>
  <c r="AH142" i="40"/>
  <c r="AI142" i="40"/>
  <c r="AJ142" i="40"/>
  <c r="AK142" i="40"/>
  <c r="AL142" i="40"/>
  <c r="AM142" i="40"/>
  <c r="AN142" i="40"/>
  <c r="AO142" i="40"/>
  <c r="AP142" i="40"/>
  <c r="AQ142" i="40"/>
  <c r="AR142" i="40"/>
  <c r="AS142" i="40"/>
  <c r="AT142" i="40"/>
  <c r="AU142" i="40"/>
  <c r="AV142" i="40"/>
  <c r="AW142" i="40"/>
  <c r="AX142" i="40"/>
  <c r="AY142" i="40"/>
  <c r="AZ142" i="40"/>
  <c r="BA142" i="40"/>
  <c r="BB142" i="40"/>
  <c r="BC142" i="40"/>
  <c r="BD142" i="40"/>
  <c r="BE142" i="40"/>
  <c r="BF142" i="40"/>
  <c r="BG142" i="40"/>
  <c r="BH142" i="40"/>
  <c r="BI142" i="40"/>
  <c r="BJ142" i="40"/>
  <c r="BK142" i="40"/>
  <c r="BL142" i="40"/>
  <c r="BM142" i="40"/>
  <c r="BN142" i="40"/>
  <c r="D143" i="40"/>
  <c r="E143" i="40"/>
  <c r="F143" i="40"/>
  <c r="G143" i="40"/>
  <c r="H143" i="40"/>
  <c r="I143" i="40"/>
  <c r="J143" i="40"/>
  <c r="K143" i="40"/>
  <c r="L143" i="40"/>
  <c r="M143" i="40"/>
  <c r="N143" i="40"/>
  <c r="P143" i="40"/>
  <c r="Q143" i="40"/>
  <c r="R143" i="40"/>
  <c r="S143" i="40"/>
  <c r="T143" i="40"/>
  <c r="U143" i="40"/>
  <c r="V143" i="40"/>
  <c r="W143" i="40"/>
  <c r="X143" i="40"/>
  <c r="Y143" i="40"/>
  <c r="Z143" i="40"/>
  <c r="AB143" i="40"/>
  <c r="AC143" i="40"/>
  <c r="AD143" i="40"/>
  <c r="AE143" i="40"/>
  <c r="AF143" i="40"/>
  <c r="AG143" i="40"/>
  <c r="AH143" i="40"/>
  <c r="AI143" i="40"/>
  <c r="AJ143" i="40"/>
  <c r="AK143" i="40"/>
  <c r="AL143" i="40"/>
  <c r="AM143" i="40"/>
  <c r="AN143" i="40"/>
  <c r="AO143" i="40"/>
  <c r="AP143" i="40"/>
  <c r="AQ143" i="40"/>
  <c r="AR143" i="40"/>
  <c r="AS143" i="40"/>
  <c r="AT143" i="40"/>
  <c r="AU143" i="40"/>
  <c r="AV143" i="40"/>
  <c r="AW143" i="40"/>
  <c r="AX143" i="40"/>
  <c r="AY143" i="40"/>
  <c r="AZ143" i="40"/>
  <c r="BA143" i="40"/>
  <c r="BB143" i="40"/>
  <c r="BC143" i="40"/>
  <c r="BD143" i="40"/>
  <c r="BE143" i="40"/>
  <c r="BF143" i="40"/>
  <c r="BG143" i="40"/>
  <c r="BH143" i="40"/>
  <c r="BI143" i="40"/>
  <c r="BJ143" i="40"/>
  <c r="BK143" i="40"/>
  <c r="BL143" i="40"/>
  <c r="BM143" i="40"/>
  <c r="BN143" i="40"/>
  <c r="D144" i="40"/>
  <c r="E144" i="40"/>
  <c r="F144" i="40"/>
  <c r="G144" i="40"/>
  <c r="H144" i="40"/>
  <c r="I144" i="40"/>
  <c r="J144" i="40"/>
  <c r="K144" i="40"/>
  <c r="L144" i="40"/>
  <c r="M144" i="40"/>
  <c r="N144" i="40"/>
  <c r="P144" i="40"/>
  <c r="Q144" i="40"/>
  <c r="R144" i="40"/>
  <c r="S144" i="40"/>
  <c r="T144" i="40"/>
  <c r="U144" i="40"/>
  <c r="V144" i="40"/>
  <c r="W144" i="40"/>
  <c r="X144" i="40"/>
  <c r="Y144" i="40"/>
  <c r="Z144" i="40"/>
  <c r="AB144" i="40"/>
  <c r="AC144" i="40"/>
  <c r="AD144" i="40"/>
  <c r="AE144" i="40"/>
  <c r="AF144" i="40"/>
  <c r="AG144" i="40"/>
  <c r="AH144" i="40"/>
  <c r="AI144" i="40"/>
  <c r="AJ144" i="40"/>
  <c r="AK144" i="40"/>
  <c r="AL144" i="40"/>
  <c r="AM144" i="40"/>
  <c r="AN144" i="40"/>
  <c r="AO144" i="40"/>
  <c r="AP144" i="40"/>
  <c r="AQ144" i="40"/>
  <c r="AR144" i="40"/>
  <c r="AS144" i="40"/>
  <c r="AT144" i="40"/>
  <c r="AU144" i="40"/>
  <c r="AV144" i="40"/>
  <c r="AW144" i="40"/>
  <c r="AX144" i="40"/>
  <c r="AY144" i="40"/>
  <c r="AZ144" i="40"/>
  <c r="BA144" i="40"/>
  <c r="BB144" i="40"/>
  <c r="BC144" i="40"/>
  <c r="BD144" i="40"/>
  <c r="BE144" i="40"/>
  <c r="BF144" i="40"/>
  <c r="BG144" i="40"/>
  <c r="BH144" i="40"/>
  <c r="BI144" i="40"/>
  <c r="BJ144" i="40"/>
  <c r="BK144" i="40"/>
  <c r="BL144" i="40"/>
  <c r="BM144" i="40"/>
  <c r="BN144" i="40"/>
  <c r="D145" i="40"/>
  <c r="E145" i="40"/>
  <c r="F145" i="40"/>
  <c r="G145" i="40"/>
  <c r="H145" i="40"/>
  <c r="I145" i="40"/>
  <c r="J145" i="40"/>
  <c r="K145" i="40"/>
  <c r="L145" i="40"/>
  <c r="M145" i="40"/>
  <c r="N145" i="40"/>
  <c r="P145" i="40"/>
  <c r="Q145" i="40"/>
  <c r="R145" i="40"/>
  <c r="S145" i="40"/>
  <c r="T145" i="40"/>
  <c r="U145" i="40"/>
  <c r="V145" i="40"/>
  <c r="W145" i="40"/>
  <c r="X145" i="40"/>
  <c r="Y145" i="40"/>
  <c r="Z145" i="40"/>
  <c r="AB145" i="40"/>
  <c r="AC145" i="40"/>
  <c r="AD145" i="40"/>
  <c r="AE145" i="40"/>
  <c r="AF145" i="40"/>
  <c r="AG145" i="40"/>
  <c r="AH145" i="40"/>
  <c r="AI145" i="40"/>
  <c r="AJ145" i="40"/>
  <c r="AK145" i="40"/>
  <c r="AL145" i="40"/>
  <c r="AM145" i="40"/>
  <c r="AN145" i="40"/>
  <c r="AO145" i="40"/>
  <c r="AP145" i="40"/>
  <c r="AQ145" i="40"/>
  <c r="AR145" i="40"/>
  <c r="AS145" i="40"/>
  <c r="AT145" i="40"/>
  <c r="AU145" i="40"/>
  <c r="AV145" i="40"/>
  <c r="AW145" i="40"/>
  <c r="AX145" i="40"/>
  <c r="AY145" i="40"/>
  <c r="AZ145" i="40"/>
  <c r="BA145" i="40"/>
  <c r="BB145" i="40"/>
  <c r="BC145" i="40"/>
  <c r="BD145" i="40"/>
  <c r="BE145" i="40"/>
  <c r="BF145" i="40"/>
  <c r="BG145" i="40"/>
  <c r="BH145" i="40"/>
  <c r="BI145" i="40"/>
  <c r="BJ145" i="40"/>
  <c r="BK145" i="40"/>
  <c r="BL145" i="40"/>
  <c r="BM145" i="40"/>
  <c r="BN145" i="40"/>
  <c r="C144" i="40"/>
  <c r="C143" i="40"/>
  <c r="C145" i="40"/>
  <c r="C142" i="40"/>
  <c r="D22" i="40"/>
  <c r="E22" i="40"/>
  <c r="F22" i="40"/>
  <c r="G22" i="40"/>
  <c r="H22" i="40"/>
  <c r="I22" i="40"/>
  <c r="J22" i="40"/>
  <c r="K22" i="40"/>
  <c r="L22" i="40"/>
  <c r="M22" i="40"/>
  <c r="N22" i="40"/>
  <c r="P22" i="40"/>
  <c r="Q22" i="40"/>
  <c r="R22" i="40"/>
  <c r="S22" i="40"/>
  <c r="T22" i="40"/>
  <c r="U22" i="40"/>
  <c r="V22" i="40"/>
  <c r="W22" i="40"/>
  <c r="X22" i="40"/>
  <c r="Y22" i="40"/>
  <c r="Z22" i="40"/>
  <c r="AB22" i="40"/>
  <c r="AC22" i="40"/>
  <c r="AD22" i="40"/>
  <c r="AE22" i="40"/>
  <c r="AF22" i="40"/>
  <c r="AG22" i="40"/>
  <c r="AH22" i="40"/>
  <c r="AI22" i="40"/>
  <c r="AJ22" i="40"/>
  <c r="AK22" i="40"/>
  <c r="AL22" i="40"/>
  <c r="AM22" i="40"/>
  <c r="AN22" i="40"/>
  <c r="AO22" i="40"/>
  <c r="AP22" i="40"/>
  <c r="AQ22" i="40"/>
  <c r="AR22" i="40"/>
  <c r="AS22" i="40"/>
  <c r="AT22" i="40"/>
  <c r="AV22" i="40"/>
  <c r="AW22" i="40"/>
  <c r="AX22" i="40"/>
  <c r="AY22" i="40"/>
  <c r="AZ22" i="40"/>
  <c r="BA22" i="40"/>
  <c r="BB22" i="40"/>
  <c r="BC22" i="40"/>
  <c r="BD22" i="40"/>
  <c r="BE22" i="40"/>
  <c r="BF22" i="40"/>
  <c r="BG22" i="40"/>
  <c r="BH22" i="40"/>
  <c r="BI22" i="40"/>
  <c r="BJ22" i="40"/>
  <c r="BK22" i="40"/>
  <c r="BL22" i="40"/>
  <c r="BM22" i="40"/>
  <c r="BN22" i="40"/>
  <c r="D23" i="40"/>
  <c r="E23" i="40"/>
  <c r="F23" i="40"/>
  <c r="G23" i="40"/>
  <c r="H23" i="40"/>
  <c r="I23" i="40"/>
  <c r="J23" i="40"/>
  <c r="K23" i="40"/>
  <c r="L23" i="40"/>
  <c r="M23" i="40"/>
  <c r="N23" i="40"/>
  <c r="P23" i="40"/>
  <c r="Q23" i="40"/>
  <c r="R23" i="40"/>
  <c r="S23" i="40"/>
  <c r="T23" i="40"/>
  <c r="U23" i="40"/>
  <c r="V23" i="40"/>
  <c r="W23" i="40"/>
  <c r="X23" i="40"/>
  <c r="Y23" i="40"/>
  <c r="Z23" i="40"/>
  <c r="AB23" i="40"/>
  <c r="AC23" i="40"/>
  <c r="AD23" i="40"/>
  <c r="AE23" i="40"/>
  <c r="AF23" i="40"/>
  <c r="AG23" i="40"/>
  <c r="AH23" i="40"/>
  <c r="AI23" i="40"/>
  <c r="AJ23" i="40"/>
  <c r="AK23" i="40"/>
  <c r="AL23" i="40"/>
  <c r="AM23" i="40"/>
  <c r="AN23" i="40"/>
  <c r="AO23" i="40"/>
  <c r="AP23" i="40"/>
  <c r="AQ23" i="40"/>
  <c r="AR23" i="40"/>
  <c r="AS23" i="40"/>
  <c r="AT23" i="40"/>
  <c r="AV23" i="40"/>
  <c r="AW23" i="40"/>
  <c r="AX23" i="40"/>
  <c r="AY23" i="40"/>
  <c r="AZ23" i="40"/>
  <c r="BA23" i="40"/>
  <c r="BB23" i="40"/>
  <c r="BC23" i="40"/>
  <c r="BD23" i="40"/>
  <c r="BE23" i="40"/>
  <c r="BF23" i="40"/>
  <c r="BG23" i="40"/>
  <c r="BH23" i="40"/>
  <c r="BI23" i="40"/>
  <c r="BJ23" i="40"/>
  <c r="BK23" i="40"/>
  <c r="BL23" i="40"/>
  <c r="BM23" i="40"/>
  <c r="BN23" i="40"/>
  <c r="D24" i="40"/>
  <c r="E24" i="40"/>
  <c r="F24" i="40"/>
  <c r="G24" i="40"/>
  <c r="H24" i="40"/>
  <c r="I24" i="40"/>
  <c r="J24" i="40"/>
  <c r="K24" i="40"/>
  <c r="L24" i="40"/>
  <c r="M24" i="40"/>
  <c r="N24" i="40"/>
  <c r="P24" i="40"/>
  <c r="Q24" i="40"/>
  <c r="R24" i="40"/>
  <c r="S24" i="40"/>
  <c r="T24" i="40"/>
  <c r="U24" i="40"/>
  <c r="V24" i="40"/>
  <c r="W24" i="40"/>
  <c r="X24" i="40"/>
  <c r="Y24" i="40"/>
  <c r="Z24" i="40"/>
  <c r="AB24" i="40"/>
  <c r="AC24" i="40"/>
  <c r="AD24" i="40"/>
  <c r="AE24" i="40"/>
  <c r="AF24" i="40"/>
  <c r="AG24" i="40"/>
  <c r="AH24" i="40"/>
  <c r="AI24" i="40"/>
  <c r="AJ24" i="40"/>
  <c r="AK24" i="40"/>
  <c r="AL24" i="40"/>
  <c r="AM24" i="40"/>
  <c r="AN24" i="40"/>
  <c r="AO24" i="40"/>
  <c r="AP24" i="40"/>
  <c r="AQ24" i="40"/>
  <c r="AR24" i="40"/>
  <c r="AS24" i="40"/>
  <c r="AT24" i="40"/>
  <c r="AV24" i="40"/>
  <c r="AW24" i="40"/>
  <c r="AX24" i="40"/>
  <c r="AY24" i="40"/>
  <c r="AZ24" i="40"/>
  <c r="BA24" i="40"/>
  <c r="BB24" i="40"/>
  <c r="BC24" i="40"/>
  <c r="BD24" i="40"/>
  <c r="BE24" i="40"/>
  <c r="BF24" i="40"/>
  <c r="BG24" i="40"/>
  <c r="BH24" i="40"/>
  <c r="BI24" i="40"/>
  <c r="BJ24" i="40"/>
  <c r="BK24" i="40"/>
  <c r="BL24" i="40"/>
  <c r="BM24" i="40"/>
  <c r="BN24" i="40"/>
  <c r="C23" i="40"/>
  <c r="C24" i="40"/>
  <c r="C22" i="40"/>
  <c r="C236" i="40"/>
  <c r="D235" i="40"/>
  <c r="E235" i="40"/>
  <c r="F235" i="40"/>
  <c r="G235" i="40"/>
  <c r="H235" i="40"/>
  <c r="I235" i="40"/>
  <c r="J235" i="40"/>
  <c r="K235" i="40"/>
  <c r="L235" i="40"/>
  <c r="M235" i="40"/>
  <c r="N235" i="40"/>
  <c r="P235" i="40"/>
  <c r="Q235" i="40"/>
  <c r="R235" i="40"/>
  <c r="S235" i="40"/>
  <c r="T235" i="40"/>
  <c r="U235" i="40"/>
  <c r="V235" i="40"/>
  <c r="W235" i="40"/>
  <c r="X235" i="40"/>
  <c r="Y235" i="40"/>
  <c r="Z235" i="40"/>
  <c r="AB235" i="40"/>
  <c r="AC235" i="40"/>
  <c r="AD235" i="40"/>
  <c r="AE235" i="40"/>
  <c r="AF235" i="40"/>
  <c r="AG235" i="40"/>
  <c r="AH235" i="40"/>
  <c r="AI235" i="40"/>
  <c r="AJ235" i="40"/>
  <c r="AK235" i="40"/>
  <c r="AL235" i="40"/>
  <c r="AM235" i="40"/>
  <c r="AN235" i="40"/>
  <c r="AO235" i="40"/>
  <c r="AP235" i="40"/>
  <c r="AQ235" i="40"/>
  <c r="AR235" i="40"/>
  <c r="AS235" i="40"/>
  <c r="AT235" i="40"/>
  <c r="AU235" i="40"/>
  <c r="AV235" i="40"/>
  <c r="AW235" i="40"/>
  <c r="AX235" i="40"/>
  <c r="AY235" i="40"/>
  <c r="AZ235" i="40"/>
  <c r="BA235" i="40"/>
  <c r="BB235" i="40"/>
  <c r="BC235" i="40"/>
  <c r="BD235" i="40"/>
  <c r="BE235" i="40"/>
  <c r="BF235" i="40"/>
  <c r="BG235" i="40"/>
  <c r="BH235" i="40"/>
  <c r="BI235" i="40"/>
  <c r="BJ235" i="40"/>
  <c r="BK235" i="40"/>
  <c r="BL235" i="40"/>
  <c r="BM235" i="40"/>
  <c r="BN235" i="40"/>
  <c r="D236" i="40"/>
  <c r="E236" i="40"/>
  <c r="F236" i="40"/>
  <c r="G236" i="40"/>
  <c r="H236" i="40"/>
  <c r="I236" i="40"/>
  <c r="J236" i="40"/>
  <c r="K236" i="40"/>
  <c r="L236" i="40"/>
  <c r="M236" i="40"/>
  <c r="N236" i="40"/>
  <c r="P236" i="40"/>
  <c r="Q236" i="40"/>
  <c r="R236" i="40"/>
  <c r="S236" i="40"/>
  <c r="T236" i="40"/>
  <c r="U236" i="40"/>
  <c r="V236" i="40"/>
  <c r="W236" i="40"/>
  <c r="X236" i="40"/>
  <c r="Y236" i="40"/>
  <c r="Z236" i="40"/>
  <c r="AB236" i="40"/>
  <c r="AC236" i="40"/>
  <c r="AD236" i="40"/>
  <c r="AE236" i="40"/>
  <c r="AF236" i="40"/>
  <c r="AG236" i="40"/>
  <c r="AH236" i="40"/>
  <c r="AI236" i="40"/>
  <c r="AJ236" i="40"/>
  <c r="AK236" i="40"/>
  <c r="AL236" i="40"/>
  <c r="AM236" i="40"/>
  <c r="AN236" i="40"/>
  <c r="AO236" i="40"/>
  <c r="AP236" i="40"/>
  <c r="AQ236" i="40"/>
  <c r="AR236" i="40"/>
  <c r="AS236" i="40"/>
  <c r="AT236" i="40"/>
  <c r="AU236" i="40"/>
  <c r="AV236" i="40"/>
  <c r="AW236" i="40"/>
  <c r="AX236" i="40"/>
  <c r="AY236" i="40"/>
  <c r="AZ236" i="40"/>
  <c r="BA236" i="40"/>
  <c r="BB236" i="40"/>
  <c r="BC236" i="40"/>
  <c r="BD236" i="40"/>
  <c r="BE236" i="40"/>
  <c r="BF236" i="40"/>
  <c r="BG236" i="40"/>
  <c r="BH236" i="40"/>
  <c r="BI236" i="40"/>
  <c r="BJ236" i="40"/>
  <c r="BK236" i="40"/>
  <c r="BL236" i="40"/>
  <c r="BM236" i="40"/>
  <c r="BN236" i="40"/>
  <c r="D237" i="40"/>
  <c r="E237" i="40"/>
  <c r="F237" i="40"/>
  <c r="G237" i="40"/>
  <c r="H237" i="40"/>
  <c r="I237" i="40"/>
  <c r="J237" i="40"/>
  <c r="K237" i="40"/>
  <c r="L237" i="40"/>
  <c r="M237" i="40"/>
  <c r="N237" i="40"/>
  <c r="P237" i="40"/>
  <c r="Q237" i="40"/>
  <c r="R237" i="40"/>
  <c r="S237" i="40"/>
  <c r="T237" i="40"/>
  <c r="U237" i="40"/>
  <c r="V237" i="40"/>
  <c r="W237" i="40"/>
  <c r="X237" i="40"/>
  <c r="Y237" i="40"/>
  <c r="Z237" i="40"/>
  <c r="AB237" i="40"/>
  <c r="AC237" i="40"/>
  <c r="AD237" i="40"/>
  <c r="AE237" i="40"/>
  <c r="AF237" i="40"/>
  <c r="AG237" i="40"/>
  <c r="AH237" i="40"/>
  <c r="AI237" i="40"/>
  <c r="AJ237" i="40"/>
  <c r="AK237" i="40"/>
  <c r="AL237" i="40"/>
  <c r="AM237" i="40"/>
  <c r="AN237" i="40"/>
  <c r="AO237" i="40"/>
  <c r="AP237" i="40"/>
  <c r="AQ237" i="40"/>
  <c r="AR237" i="40"/>
  <c r="AS237" i="40"/>
  <c r="AT237" i="40"/>
  <c r="AU237" i="40"/>
  <c r="AV237" i="40"/>
  <c r="AW237" i="40"/>
  <c r="AX237" i="40"/>
  <c r="AY237" i="40"/>
  <c r="AZ237" i="40"/>
  <c r="BA237" i="40"/>
  <c r="BB237" i="40"/>
  <c r="BC237" i="40"/>
  <c r="BD237" i="40"/>
  <c r="BE237" i="40"/>
  <c r="BF237" i="40"/>
  <c r="BG237" i="40"/>
  <c r="BH237" i="40"/>
  <c r="BI237" i="40"/>
  <c r="BJ237" i="40"/>
  <c r="BK237" i="40"/>
  <c r="BL237" i="40"/>
  <c r="BM237" i="40"/>
  <c r="BN237" i="40"/>
  <c r="D238" i="40"/>
  <c r="E238" i="40"/>
  <c r="F238" i="40"/>
  <c r="G238" i="40"/>
  <c r="H238" i="40"/>
  <c r="I238" i="40"/>
  <c r="J238" i="40"/>
  <c r="K238" i="40"/>
  <c r="L238" i="40"/>
  <c r="M238" i="40"/>
  <c r="N238" i="40"/>
  <c r="P238" i="40"/>
  <c r="Q238" i="40"/>
  <c r="R238" i="40"/>
  <c r="S238" i="40"/>
  <c r="T238" i="40"/>
  <c r="U238" i="40"/>
  <c r="V238" i="40"/>
  <c r="W238" i="40"/>
  <c r="X238" i="40"/>
  <c r="Y238" i="40"/>
  <c r="Z238" i="40"/>
  <c r="AB238" i="40"/>
  <c r="AC238" i="40"/>
  <c r="AD238" i="40"/>
  <c r="AE238" i="40"/>
  <c r="AF238" i="40"/>
  <c r="AG238" i="40"/>
  <c r="AH238" i="40"/>
  <c r="AI238" i="40"/>
  <c r="AJ238" i="40"/>
  <c r="AK238" i="40"/>
  <c r="AL238" i="40"/>
  <c r="AM238" i="40"/>
  <c r="AN238" i="40"/>
  <c r="AO238" i="40"/>
  <c r="AP238" i="40"/>
  <c r="AQ238" i="40"/>
  <c r="AR238" i="40"/>
  <c r="AS238" i="40"/>
  <c r="AT238" i="40"/>
  <c r="AU238" i="40"/>
  <c r="AV238" i="40"/>
  <c r="AW238" i="40"/>
  <c r="AX238" i="40"/>
  <c r="AY238" i="40"/>
  <c r="AZ238" i="40"/>
  <c r="BA238" i="40"/>
  <c r="BB238" i="40"/>
  <c r="BC238" i="40"/>
  <c r="BD238" i="40"/>
  <c r="BE238" i="40"/>
  <c r="BF238" i="40"/>
  <c r="BG238" i="40"/>
  <c r="BH238" i="40"/>
  <c r="BI238" i="40"/>
  <c r="BJ238" i="40"/>
  <c r="BK238" i="40"/>
  <c r="BL238" i="40"/>
  <c r="BM238" i="40"/>
  <c r="BN238" i="40"/>
  <c r="C237" i="40"/>
  <c r="C238" i="40"/>
  <c r="C235" i="40"/>
  <c r="D208" i="40"/>
  <c r="E208" i="40"/>
  <c r="F208" i="40"/>
  <c r="G208" i="40"/>
  <c r="H208" i="40"/>
  <c r="I208" i="40"/>
  <c r="J208" i="40"/>
  <c r="K208" i="40"/>
  <c r="L208" i="40"/>
  <c r="M208" i="40"/>
  <c r="N208" i="40"/>
  <c r="P208" i="40"/>
  <c r="Q208" i="40"/>
  <c r="R208" i="40"/>
  <c r="S208" i="40"/>
  <c r="T208" i="40"/>
  <c r="U208" i="40"/>
  <c r="V208" i="40"/>
  <c r="W208" i="40"/>
  <c r="X208" i="40"/>
  <c r="Y208" i="40"/>
  <c r="Z208" i="40"/>
  <c r="AB208" i="40"/>
  <c r="AC208" i="40"/>
  <c r="AD208" i="40"/>
  <c r="AE208" i="40"/>
  <c r="AF208" i="40"/>
  <c r="AG208" i="40"/>
  <c r="AH208" i="40"/>
  <c r="AI208" i="40"/>
  <c r="AJ208" i="40"/>
  <c r="AK208" i="40"/>
  <c r="AL208" i="40"/>
  <c r="AM208" i="40"/>
  <c r="AN208" i="40"/>
  <c r="AO208" i="40"/>
  <c r="AP208" i="40"/>
  <c r="AQ208" i="40"/>
  <c r="AR208" i="40"/>
  <c r="AS208" i="40"/>
  <c r="AT208" i="40"/>
  <c r="AU208" i="40"/>
  <c r="AV208" i="40"/>
  <c r="AW208" i="40"/>
  <c r="AX208" i="40"/>
  <c r="AY208" i="40"/>
  <c r="AZ208" i="40"/>
  <c r="BA208" i="40"/>
  <c r="BB208" i="40"/>
  <c r="BC208" i="40"/>
  <c r="BD208" i="40"/>
  <c r="BE208" i="40"/>
  <c r="BF208" i="40"/>
  <c r="BG208" i="40"/>
  <c r="BH208" i="40"/>
  <c r="BI208" i="40"/>
  <c r="BJ208" i="40"/>
  <c r="BK208" i="40"/>
  <c r="BL208" i="40"/>
  <c r="BM208" i="40"/>
  <c r="BN208" i="40"/>
  <c r="D209" i="40"/>
  <c r="E209" i="40"/>
  <c r="F209" i="40"/>
  <c r="G209" i="40"/>
  <c r="H209" i="40"/>
  <c r="I209" i="40"/>
  <c r="J209" i="40"/>
  <c r="K209" i="40"/>
  <c r="L209" i="40"/>
  <c r="M209" i="40"/>
  <c r="N209" i="40"/>
  <c r="P209" i="40"/>
  <c r="Q209" i="40"/>
  <c r="R209" i="40"/>
  <c r="S209" i="40"/>
  <c r="T209" i="40"/>
  <c r="U209" i="40"/>
  <c r="V209" i="40"/>
  <c r="W209" i="40"/>
  <c r="X209" i="40"/>
  <c r="Y209" i="40"/>
  <c r="Z209" i="40"/>
  <c r="AB209" i="40"/>
  <c r="AC209" i="40"/>
  <c r="AD209" i="40"/>
  <c r="AE209" i="40"/>
  <c r="AF209" i="40"/>
  <c r="AG209" i="40"/>
  <c r="AH209" i="40"/>
  <c r="AI209" i="40"/>
  <c r="AJ209" i="40"/>
  <c r="AK209" i="40"/>
  <c r="AL209" i="40"/>
  <c r="AM209" i="40"/>
  <c r="AN209" i="40"/>
  <c r="AO209" i="40"/>
  <c r="AP209" i="40"/>
  <c r="AQ209" i="40"/>
  <c r="AR209" i="40"/>
  <c r="AS209" i="40"/>
  <c r="AT209" i="40"/>
  <c r="AU209" i="40"/>
  <c r="AV209" i="40"/>
  <c r="AW209" i="40"/>
  <c r="AX209" i="40"/>
  <c r="AY209" i="40"/>
  <c r="AZ209" i="40"/>
  <c r="BA209" i="40"/>
  <c r="BB209" i="40"/>
  <c r="BC209" i="40"/>
  <c r="BD209" i="40"/>
  <c r="BE209" i="40"/>
  <c r="BF209" i="40"/>
  <c r="BG209" i="40"/>
  <c r="BH209" i="40"/>
  <c r="BI209" i="40"/>
  <c r="BJ209" i="40"/>
  <c r="BK209" i="40"/>
  <c r="BL209" i="40"/>
  <c r="BM209" i="40"/>
  <c r="BN209" i="40"/>
  <c r="C209" i="40"/>
  <c r="C208" i="40"/>
  <c r="D173" i="40"/>
  <c r="E173" i="40"/>
  <c r="F173" i="40"/>
  <c r="G173" i="40"/>
  <c r="H173" i="40"/>
  <c r="I173" i="40"/>
  <c r="J173" i="40"/>
  <c r="K173" i="40"/>
  <c r="L173" i="40"/>
  <c r="M173" i="40"/>
  <c r="N173" i="40"/>
  <c r="P173" i="40"/>
  <c r="Q173" i="40"/>
  <c r="R173" i="40"/>
  <c r="S173" i="40"/>
  <c r="T173" i="40"/>
  <c r="U173" i="40"/>
  <c r="V173" i="40"/>
  <c r="W173" i="40"/>
  <c r="X173" i="40"/>
  <c r="Y173" i="40"/>
  <c r="Z173" i="40"/>
  <c r="AB173" i="40"/>
  <c r="AC173" i="40"/>
  <c r="AD173" i="40"/>
  <c r="AE173" i="40"/>
  <c r="AF173" i="40"/>
  <c r="AG173" i="40"/>
  <c r="AH173" i="40"/>
  <c r="AI173" i="40"/>
  <c r="AJ173" i="40"/>
  <c r="AK173" i="40"/>
  <c r="AL173" i="40"/>
  <c r="AM173" i="40"/>
  <c r="AN173" i="40"/>
  <c r="AO173" i="40"/>
  <c r="AP173" i="40"/>
  <c r="AQ173" i="40"/>
  <c r="AR173" i="40"/>
  <c r="AS173" i="40"/>
  <c r="AT173" i="40"/>
  <c r="AU173" i="40"/>
  <c r="AV173" i="40"/>
  <c r="AW173" i="40"/>
  <c r="AX173" i="40"/>
  <c r="AY173" i="40"/>
  <c r="AZ173" i="40"/>
  <c r="BA173" i="40"/>
  <c r="BB173" i="40"/>
  <c r="BC173" i="40"/>
  <c r="BD173" i="40"/>
  <c r="BE173" i="40"/>
  <c r="BF173" i="40"/>
  <c r="BG173" i="40"/>
  <c r="BH173" i="40"/>
  <c r="BI173" i="40"/>
  <c r="BJ173" i="40"/>
  <c r="BK173" i="40"/>
  <c r="BL173" i="40"/>
  <c r="BM173" i="40"/>
  <c r="BN173" i="40"/>
  <c r="D174" i="40"/>
  <c r="E174" i="40"/>
  <c r="F174" i="40"/>
  <c r="G174" i="40"/>
  <c r="H174" i="40"/>
  <c r="I174" i="40"/>
  <c r="J174" i="40"/>
  <c r="K174" i="40"/>
  <c r="L174" i="40"/>
  <c r="M174" i="40"/>
  <c r="N174" i="40"/>
  <c r="P174" i="40"/>
  <c r="Q174" i="40"/>
  <c r="R174" i="40"/>
  <c r="S174" i="40"/>
  <c r="T174" i="40"/>
  <c r="U174" i="40"/>
  <c r="V174" i="40"/>
  <c r="W174" i="40"/>
  <c r="X174" i="40"/>
  <c r="Y174" i="40"/>
  <c r="Z174" i="40"/>
  <c r="AB174" i="40"/>
  <c r="AC174" i="40"/>
  <c r="AD174" i="40"/>
  <c r="AE174" i="40"/>
  <c r="AF174" i="40"/>
  <c r="AG174" i="40"/>
  <c r="AH174" i="40"/>
  <c r="AI174" i="40"/>
  <c r="AJ174" i="40"/>
  <c r="AK174" i="40"/>
  <c r="AL174" i="40"/>
  <c r="AM174" i="40"/>
  <c r="AN174" i="40"/>
  <c r="AO174" i="40"/>
  <c r="AP174" i="40"/>
  <c r="AQ174" i="40"/>
  <c r="AR174" i="40"/>
  <c r="AS174" i="40"/>
  <c r="AT174" i="40"/>
  <c r="AU174" i="40"/>
  <c r="AV174" i="40"/>
  <c r="AW174" i="40"/>
  <c r="AX174" i="40"/>
  <c r="AY174" i="40"/>
  <c r="AZ174" i="40"/>
  <c r="BA174" i="40"/>
  <c r="BB174" i="40"/>
  <c r="BC174" i="40"/>
  <c r="BD174" i="40"/>
  <c r="BE174" i="40"/>
  <c r="BF174" i="40"/>
  <c r="BG174" i="40"/>
  <c r="BH174" i="40"/>
  <c r="BI174" i="40"/>
  <c r="BJ174" i="40"/>
  <c r="BK174" i="40"/>
  <c r="BL174" i="40"/>
  <c r="BM174" i="40"/>
  <c r="BN174" i="40"/>
  <c r="E175" i="40"/>
  <c r="F175" i="40"/>
  <c r="G175" i="40"/>
  <c r="H175" i="40"/>
  <c r="I175" i="40"/>
  <c r="J175" i="40"/>
  <c r="K175" i="40"/>
  <c r="L175" i="40"/>
  <c r="M175" i="40"/>
  <c r="N175" i="40"/>
  <c r="P175" i="40"/>
  <c r="Q175" i="40"/>
  <c r="R175" i="40"/>
  <c r="S175" i="40"/>
  <c r="T175" i="40"/>
  <c r="U175" i="40"/>
  <c r="V175" i="40"/>
  <c r="W175" i="40"/>
  <c r="X175" i="40"/>
  <c r="Y175" i="40"/>
  <c r="Z175" i="40"/>
  <c r="AB175" i="40"/>
  <c r="AC175" i="40"/>
  <c r="AD175" i="40"/>
  <c r="AE175" i="40"/>
  <c r="AF175" i="40"/>
  <c r="AG175" i="40"/>
  <c r="AH175" i="40"/>
  <c r="AI175" i="40"/>
  <c r="AJ175" i="40"/>
  <c r="AK175" i="40"/>
  <c r="AL175" i="40"/>
  <c r="AM175" i="40"/>
  <c r="AN175" i="40"/>
  <c r="AO175" i="40"/>
  <c r="AP175" i="40"/>
  <c r="AQ175" i="40"/>
  <c r="AR175" i="40"/>
  <c r="AS175" i="40"/>
  <c r="AT175" i="40"/>
  <c r="AU175" i="40"/>
  <c r="AV175" i="40"/>
  <c r="AW175" i="40"/>
  <c r="AX175" i="40"/>
  <c r="AY175" i="40"/>
  <c r="AZ175" i="40"/>
  <c r="BA175" i="40"/>
  <c r="BB175" i="40"/>
  <c r="BC175" i="40"/>
  <c r="BD175" i="40"/>
  <c r="BE175" i="40"/>
  <c r="BF175" i="40"/>
  <c r="BG175" i="40"/>
  <c r="BH175" i="40"/>
  <c r="BI175" i="40"/>
  <c r="BJ175" i="40"/>
  <c r="BK175" i="40"/>
  <c r="BL175" i="40"/>
  <c r="BM175" i="40"/>
  <c r="BN175" i="40"/>
  <c r="D176" i="40"/>
  <c r="E176" i="40"/>
  <c r="F176" i="40"/>
  <c r="G176" i="40"/>
  <c r="H176" i="40"/>
  <c r="I176" i="40"/>
  <c r="J176" i="40"/>
  <c r="K176" i="40"/>
  <c r="L176" i="40"/>
  <c r="M176" i="40"/>
  <c r="N176" i="40"/>
  <c r="P176" i="40"/>
  <c r="Q176" i="40"/>
  <c r="R176" i="40"/>
  <c r="S176" i="40"/>
  <c r="T176" i="40"/>
  <c r="U176" i="40"/>
  <c r="V176" i="40"/>
  <c r="W176" i="40"/>
  <c r="X176" i="40"/>
  <c r="Y176" i="40"/>
  <c r="Z176" i="40"/>
  <c r="AB176" i="40"/>
  <c r="AC176" i="40"/>
  <c r="AD176" i="40"/>
  <c r="AE176" i="40"/>
  <c r="AF176" i="40"/>
  <c r="AG176" i="40"/>
  <c r="AH176" i="40"/>
  <c r="AI176" i="40"/>
  <c r="AJ176" i="40"/>
  <c r="AK176" i="40"/>
  <c r="AL176" i="40"/>
  <c r="AM176" i="40"/>
  <c r="AN176" i="40"/>
  <c r="AO176" i="40"/>
  <c r="AP176" i="40"/>
  <c r="AQ176" i="40"/>
  <c r="AR176" i="40"/>
  <c r="AS176" i="40"/>
  <c r="AT176" i="40"/>
  <c r="AU176" i="40"/>
  <c r="AV176" i="40"/>
  <c r="AW176" i="40"/>
  <c r="AX176" i="40"/>
  <c r="AY176" i="40"/>
  <c r="AZ176" i="40"/>
  <c r="BA176" i="40"/>
  <c r="BB176" i="40"/>
  <c r="BC176" i="40"/>
  <c r="BD176" i="40"/>
  <c r="BE176" i="40"/>
  <c r="BF176" i="40"/>
  <c r="BG176" i="40"/>
  <c r="BH176" i="40"/>
  <c r="BI176" i="40"/>
  <c r="BJ176" i="40"/>
  <c r="BK176" i="40"/>
  <c r="BL176" i="40"/>
  <c r="BM176" i="40"/>
  <c r="BN176" i="40"/>
  <c r="D177" i="40"/>
  <c r="E177" i="40"/>
  <c r="F177" i="40"/>
  <c r="G177" i="40"/>
  <c r="H177" i="40"/>
  <c r="I177" i="40"/>
  <c r="J177" i="40"/>
  <c r="K177" i="40"/>
  <c r="L177" i="40"/>
  <c r="M177" i="40"/>
  <c r="N177" i="40"/>
  <c r="P177" i="40"/>
  <c r="Q177" i="40"/>
  <c r="R177" i="40"/>
  <c r="S177" i="40"/>
  <c r="T177" i="40"/>
  <c r="U177" i="40"/>
  <c r="V177" i="40"/>
  <c r="W177" i="40"/>
  <c r="X177" i="40"/>
  <c r="Y177" i="40"/>
  <c r="Z177" i="40"/>
  <c r="AB177" i="40"/>
  <c r="AC177" i="40"/>
  <c r="AD177" i="40"/>
  <c r="AE177" i="40"/>
  <c r="AF177" i="40"/>
  <c r="AG177" i="40"/>
  <c r="AH177" i="40"/>
  <c r="AI177" i="40"/>
  <c r="AJ177" i="40"/>
  <c r="AK177" i="40"/>
  <c r="AL177" i="40"/>
  <c r="AM177" i="40"/>
  <c r="AN177" i="40"/>
  <c r="AO177" i="40"/>
  <c r="AP177" i="40"/>
  <c r="AQ177" i="40"/>
  <c r="AR177" i="40"/>
  <c r="AS177" i="40"/>
  <c r="AT177" i="40"/>
  <c r="AU177" i="40"/>
  <c r="AV177" i="40"/>
  <c r="AW177" i="40"/>
  <c r="AX177" i="40"/>
  <c r="AY177" i="40"/>
  <c r="AZ177" i="40"/>
  <c r="BA177" i="40"/>
  <c r="BB177" i="40"/>
  <c r="BC177" i="40"/>
  <c r="BD177" i="40"/>
  <c r="BE177" i="40"/>
  <c r="BF177" i="40"/>
  <c r="BG177" i="40"/>
  <c r="BH177" i="40"/>
  <c r="BI177" i="40"/>
  <c r="BJ177" i="40"/>
  <c r="BK177" i="40"/>
  <c r="BL177" i="40"/>
  <c r="BM177" i="40"/>
  <c r="BN177" i="40"/>
  <c r="D178" i="40"/>
  <c r="E178" i="40"/>
  <c r="F178" i="40"/>
  <c r="G178" i="40"/>
  <c r="H178" i="40"/>
  <c r="I178" i="40"/>
  <c r="J178" i="40"/>
  <c r="K178" i="40"/>
  <c r="L178" i="40"/>
  <c r="M178" i="40"/>
  <c r="N178" i="40"/>
  <c r="P178" i="40"/>
  <c r="Q178" i="40"/>
  <c r="R178" i="40"/>
  <c r="S178" i="40"/>
  <c r="T178" i="40"/>
  <c r="U178" i="40"/>
  <c r="V178" i="40"/>
  <c r="W178" i="40"/>
  <c r="X178" i="40"/>
  <c r="Y178" i="40"/>
  <c r="Z178" i="40"/>
  <c r="AB178" i="40"/>
  <c r="AC178" i="40"/>
  <c r="AD178" i="40"/>
  <c r="AE178" i="40"/>
  <c r="AF178" i="40"/>
  <c r="AG178" i="40"/>
  <c r="AH178" i="40"/>
  <c r="AI178" i="40"/>
  <c r="AJ178" i="40"/>
  <c r="AK178" i="40"/>
  <c r="AL178" i="40"/>
  <c r="AM178" i="40"/>
  <c r="AN178" i="40"/>
  <c r="AO178" i="40"/>
  <c r="AP178" i="40"/>
  <c r="AQ178" i="40"/>
  <c r="AR178" i="40"/>
  <c r="AS178" i="40"/>
  <c r="AT178" i="40"/>
  <c r="AU178" i="40"/>
  <c r="AV178" i="40"/>
  <c r="AW178" i="40"/>
  <c r="AX178" i="40"/>
  <c r="AY178" i="40"/>
  <c r="AZ178" i="40"/>
  <c r="BA178" i="40"/>
  <c r="BB178" i="40"/>
  <c r="BC178" i="40"/>
  <c r="BD178" i="40"/>
  <c r="BE178" i="40"/>
  <c r="BF178" i="40"/>
  <c r="BG178" i="40"/>
  <c r="BH178" i="40"/>
  <c r="BI178" i="40"/>
  <c r="BJ178" i="40"/>
  <c r="BK178" i="40"/>
  <c r="BL178" i="40"/>
  <c r="BM178" i="40"/>
  <c r="BN178" i="40"/>
  <c r="C178" i="40"/>
  <c r="C174" i="40"/>
  <c r="C175" i="40"/>
  <c r="C176" i="40"/>
  <c r="C177" i="40"/>
  <c r="C173" i="40"/>
  <c r="D136" i="40"/>
  <c r="E136" i="40"/>
  <c r="F136" i="40"/>
  <c r="G136" i="40"/>
  <c r="H136" i="40"/>
  <c r="I136" i="40"/>
  <c r="J136" i="40"/>
  <c r="K136" i="40"/>
  <c r="L136" i="40"/>
  <c r="M136" i="40"/>
  <c r="N136" i="40"/>
  <c r="P136" i="40"/>
  <c r="Q136" i="40"/>
  <c r="R136" i="40"/>
  <c r="S136" i="40"/>
  <c r="T136" i="40"/>
  <c r="U136" i="40"/>
  <c r="V136" i="40"/>
  <c r="W136" i="40"/>
  <c r="X136" i="40"/>
  <c r="Y136" i="40"/>
  <c r="Z136" i="40"/>
  <c r="AB136" i="40"/>
  <c r="AC136" i="40"/>
  <c r="AD136" i="40"/>
  <c r="AE136" i="40"/>
  <c r="AF136" i="40"/>
  <c r="AG136" i="40"/>
  <c r="AH136" i="40"/>
  <c r="AI136" i="40"/>
  <c r="AJ136" i="40"/>
  <c r="AK136" i="40"/>
  <c r="AL136" i="40"/>
  <c r="AM136" i="40"/>
  <c r="AN136" i="40"/>
  <c r="AO136" i="40"/>
  <c r="AP136" i="40"/>
  <c r="AQ136" i="40"/>
  <c r="AR136" i="40"/>
  <c r="AS136" i="40"/>
  <c r="AT136" i="40"/>
  <c r="AU136" i="40"/>
  <c r="AV136" i="40"/>
  <c r="AW136" i="40"/>
  <c r="AX136" i="40"/>
  <c r="AY136" i="40"/>
  <c r="AZ136" i="40"/>
  <c r="BA136" i="40"/>
  <c r="BB136" i="40"/>
  <c r="BC136" i="40"/>
  <c r="BD136" i="40"/>
  <c r="BE136" i="40"/>
  <c r="BF136" i="40"/>
  <c r="BG136" i="40"/>
  <c r="BH136" i="40"/>
  <c r="BI136" i="40"/>
  <c r="BJ136" i="40"/>
  <c r="BK136" i="40"/>
  <c r="BL136" i="40"/>
  <c r="BM136" i="40"/>
  <c r="BN136" i="40"/>
  <c r="D137" i="40"/>
  <c r="E137" i="40"/>
  <c r="F137" i="40"/>
  <c r="G137" i="40"/>
  <c r="H137" i="40"/>
  <c r="I137" i="40"/>
  <c r="J137" i="40"/>
  <c r="K137" i="40"/>
  <c r="L137" i="40"/>
  <c r="M137" i="40"/>
  <c r="N137" i="40"/>
  <c r="P137" i="40"/>
  <c r="Q137" i="40"/>
  <c r="R137" i="40"/>
  <c r="S137" i="40"/>
  <c r="T137" i="40"/>
  <c r="U137" i="40"/>
  <c r="V137" i="40"/>
  <c r="W137" i="40"/>
  <c r="X137" i="40"/>
  <c r="Y137" i="40"/>
  <c r="Z137" i="40"/>
  <c r="AB137" i="40"/>
  <c r="AC137" i="40"/>
  <c r="AD137" i="40"/>
  <c r="AE137" i="40"/>
  <c r="AF137" i="40"/>
  <c r="AG137" i="40"/>
  <c r="AH137" i="40"/>
  <c r="AI137" i="40"/>
  <c r="AJ137" i="40"/>
  <c r="AK137" i="40"/>
  <c r="AL137" i="40"/>
  <c r="AM137" i="40"/>
  <c r="AN137" i="40"/>
  <c r="AO137" i="40"/>
  <c r="AP137" i="40"/>
  <c r="AQ137" i="40"/>
  <c r="AR137" i="40"/>
  <c r="AS137" i="40"/>
  <c r="AT137" i="40"/>
  <c r="AU137" i="40"/>
  <c r="AV137" i="40"/>
  <c r="AW137" i="40"/>
  <c r="AX137" i="40"/>
  <c r="AY137" i="40"/>
  <c r="AZ137" i="40"/>
  <c r="BA137" i="40"/>
  <c r="BB137" i="40"/>
  <c r="BC137" i="40"/>
  <c r="BD137" i="40"/>
  <c r="BE137" i="40"/>
  <c r="BF137" i="40"/>
  <c r="BG137" i="40"/>
  <c r="BH137" i="40"/>
  <c r="BI137" i="40"/>
  <c r="BJ137" i="40"/>
  <c r="BK137" i="40"/>
  <c r="BL137" i="40"/>
  <c r="BM137" i="40"/>
  <c r="BN137" i="40"/>
  <c r="D138" i="40"/>
  <c r="E138" i="40"/>
  <c r="F138" i="40"/>
  <c r="G138" i="40"/>
  <c r="H138" i="40"/>
  <c r="I138" i="40"/>
  <c r="J138" i="40"/>
  <c r="K138" i="40"/>
  <c r="L138" i="40"/>
  <c r="M138" i="40"/>
  <c r="N138" i="40"/>
  <c r="P138" i="40"/>
  <c r="Q138" i="40"/>
  <c r="R138" i="40"/>
  <c r="S138" i="40"/>
  <c r="T138" i="40"/>
  <c r="U138" i="40"/>
  <c r="V138" i="40"/>
  <c r="W138" i="40"/>
  <c r="X138" i="40"/>
  <c r="Y138" i="40"/>
  <c r="Z138" i="40"/>
  <c r="AB138" i="40"/>
  <c r="AC138" i="40"/>
  <c r="AD138" i="40"/>
  <c r="AE138" i="40"/>
  <c r="AF138" i="40"/>
  <c r="AG138" i="40"/>
  <c r="AH138" i="40"/>
  <c r="AI138" i="40"/>
  <c r="AJ138" i="40"/>
  <c r="AK138" i="40"/>
  <c r="AL138" i="40"/>
  <c r="AM138" i="40"/>
  <c r="AN138" i="40"/>
  <c r="AO138" i="40"/>
  <c r="AP138" i="40"/>
  <c r="AQ138" i="40"/>
  <c r="AR138" i="40"/>
  <c r="AS138" i="40"/>
  <c r="AT138" i="40"/>
  <c r="AU138" i="40"/>
  <c r="AV138" i="40"/>
  <c r="AW138" i="40"/>
  <c r="AX138" i="40"/>
  <c r="AY138" i="40"/>
  <c r="AZ138" i="40"/>
  <c r="BA138" i="40"/>
  <c r="BB138" i="40"/>
  <c r="BC138" i="40"/>
  <c r="BD138" i="40"/>
  <c r="BE138" i="40"/>
  <c r="BF138" i="40"/>
  <c r="BG138" i="40"/>
  <c r="BH138" i="40"/>
  <c r="BI138" i="40"/>
  <c r="BJ138" i="40"/>
  <c r="BK138" i="40"/>
  <c r="BL138" i="40"/>
  <c r="BM138" i="40"/>
  <c r="BN138" i="40"/>
  <c r="D139" i="40"/>
  <c r="E139" i="40"/>
  <c r="F139" i="40"/>
  <c r="G139" i="40"/>
  <c r="H139" i="40"/>
  <c r="I139" i="40"/>
  <c r="J139" i="40"/>
  <c r="K139" i="40"/>
  <c r="L139" i="40"/>
  <c r="M139" i="40"/>
  <c r="N139" i="40"/>
  <c r="P139" i="40"/>
  <c r="Q139" i="40"/>
  <c r="R139" i="40"/>
  <c r="S139" i="40"/>
  <c r="T139" i="40"/>
  <c r="U139" i="40"/>
  <c r="V139" i="40"/>
  <c r="W139" i="40"/>
  <c r="X139" i="40"/>
  <c r="Y139" i="40"/>
  <c r="Z139" i="40"/>
  <c r="AB139" i="40"/>
  <c r="AC139" i="40"/>
  <c r="AD139" i="40"/>
  <c r="AE139" i="40"/>
  <c r="AF139" i="40"/>
  <c r="AG139" i="40"/>
  <c r="AH139" i="40"/>
  <c r="AI139" i="40"/>
  <c r="AJ139" i="40"/>
  <c r="AK139" i="40"/>
  <c r="AL139" i="40"/>
  <c r="AM139" i="40"/>
  <c r="AN139" i="40"/>
  <c r="AO139" i="40"/>
  <c r="AP139" i="40"/>
  <c r="AQ139" i="40"/>
  <c r="AR139" i="40"/>
  <c r="AS139" i="40"/>
  <c r="AT139" i="40"/>
  <c r="AU139" i="40"/>
  <c r="AV139" i="40"/>
  <c r="AW139" i="40"/>
  <c r="AX139" i="40"/>
  <c r="AY139" i="40"/>
  <c r="AZ139" i="40"/>
  <c r="BA139" i="40"/>
  <c r="BB139" i="40"/>
  <c r="BC139" i="40"/>
  <c r="BD139" i="40"/>
  <c r="BE139" i="40"/>
  <c r="BF139" i="40"/>
  <c r="BG139" i="40"/>
  <c r="BH139" i="40"/>
  <c r="BI139" i="40"/>
  <c r="BJ139" i="40"/>
  <c r="BK139" i="40"/>
  <c r="BL139" i="40"/>
  <c r="BM139" i="40"/>
  <c r="BN139" i="40"/>
  <c r="C137" i="40"/>
  <c r="C138" i="40"/>
  <c r="C139" i="40"/>
  <c r="C136" i="40"/>
  <c r="D17" i="40"/>
  <c r="E17" i="40"/>
  <c r="F17" i="40"/>
  <c r="G17" i="40"/>
  <c r="H17" i="40"/>
  <c r="I17" i="40"/>
  <c r="J17" i="40"/>
  <c r="K17" i="40"/>
  <c r="L17" i="40"/>
  <c r="M17" i="40"/>
  <c r="N17" i="40"/>
  <c r="P17" i="40"/>
  <c r="Q17" i="40"/>
  <c r="R17" i="40"/>
  <c r="S17" i="40"/>
  <c r="T17" i="40"/>
  <c r="U17" i="40"/>
  <c r="V17" i="40"/>
  <c r="W17" i="40"/>
  <c r="X17" i="40"/>
  <c r="Y17" i="40"/>
  <c r="Z17" i="40"/>
  <c r="AB17" i="40"/>
  <c r="AC17" i="40"/>
  <c r="AD17" i="40"/>
  <c r="AE17" i="40"/>
  <c r="AF17" i="40"/>
  <c r="AG17" i="40"/>
  <c r="AH17" i="40"/>
  <c r="AI17" i="40"/>
  <c r="AJ17" i="40"/>
  <c r="AK17" i="40"/>
  <c r="AL17" i="40"/>
  <c r="AM17" i="40"/>
  <c r="AN17" i="40"/>
  <c r="AO17" i="40"/>
  <c r="AP17" i="40"/>
  <c r="AQ17" i="40"/>
  <c r="AR17" i="40"/>
  <c r="AS17" i="40"/>
  <c r="AT17" i="40"/>
  <c r="AV17" i="40"/>
  <c r="AW17" i="40"/>
  <c r="AX17" i="40"/>
  <c r="AY17" i="40"/>
  <c r="AZ17" i="40"/>
  <c r="BA17" i="40"/>
  <c r="BB17" i="40"/>
  <c r="BC17" i="40"/>
  <c r="BD17" i="40"/>
  <c r="BE17" i="40"/>
  <c r="BF17" i="40"/>
  <c r="BG17" i="40"/>
  <c r="BH17" i="40"/>
  <c r="BI17" i="40"/>
  <c r="BJ17" i="40"/>
  <c r="BK17" i="40"/>
  <c r="BL17" i="40"/>
  <c r="BM17" i="40"/>
  <c r="BN17" i="40"/>
  <c r="D18" i="40"/>
  <c r="E18" i="40"/>
  <c r="F18" i="40"/>
  <c r="G18" i="40"/>
  <c r="H18" i="40"/>
  <c r="I18" i="40"/>
  <c r="J18" i="40"/>
  <c r="K18" i="40"/>
  <c r="L18" i="40"/>
  <c r="M18" i="40"/>
  <c r="N18" i="40"/>
  <c r="P18" i="40"/>
  <c r="Q18" i="40"/>
  <c r="R18" i="40"/>
  <c r="S18" i="40"/>
  <c r="T18" i="40"/>
  <c r="U18" i="40"/>
  <c r="V18" i="40"/>
  <c r="W18" i="40"/>
  <c r="X18" i="40"/>
  <c r="Y18" i="40"/>
  <c r="Z18" i="40"/>
  <c r="AB18" i="40"/>
  <c r="AC18" i="40"/>
  <c r="AD18" i="40"/>
  <c r="AE18" i="40"/>
  <c r="AF18" i="40"/>
  <c r="AG18" i="40"/>
  <c r="AH18" i="40"/>
  <c r="AI18" i="40"/>
  <c r="AJ18" i="40"/>
  <c r="AK18" i="40"/>
  <c r="AL18" i="40"/>
  <c r="AM18" i="40"/>
  <c r="AN18" i="40"/>
  <c r="AO18" i="40"/>
  <c r="AP18" i="40"/>
  <c r="AQ18" i="40"/>
  <c r="AR18" i="40"/>
  <c r="AS18" i="40"/>
  <c r="AT18" i="40"/>
  <c r="AV18" i="40"/>
  <c r="AW18" i="40"/>
  <c r="AX18" i="40"/>
  <c r="AY18" i="40"/>
  <c r="AZ18" i="40"/>
  <c r="BA18" i="40"/>
  <c r="BB18" i="40"/>
  <c r="BC18" i="40"/>
  <c r="BD18" i="40"/>
  <c r="BE18" i="40"/>
  <c r="BF18" i="40"/>
  <c r="BG18" i="40"/>
  <c r="BH18" i="40"/>
  <c r="BI18" i="40"/>
  <c r="BJ18" i="40"/>
  <c r="BK18" i="40"/>
  <c r="BL18" i="40"/>
  <c r="BM18" i="40"/>
  <c r="BN18" i="40"/>
  <c r="D19" i="40"/>
  <c r="E19" i="40"/>
  <c r="F19" i="40"/>
  <c r="G19" i="40"/>
  <c r="H19" i="40"/>
  <c r="I19" i="40"/>
  <c r="J19" i="40"/>
  <c r="K19" i="40"/>
  <c r="L19" i="40"/>
  <c r="M19" i="40"/>
  <c r="N19" i="40"/>
  <c r="P19" i="40"/>
  <c r="Q19" i="40"/>
  <c r="R19" i="40"/>
  <c r="S19" i="40"/>
  <c r="T19" i="40"/>
  <c r="U19" i="40"/>
  <c r="V19" i="40"/>
  <c r="W19" i="40"/>
  <c r="X19" i="40"/>
  <c r="Y19" i="40"/>
  <c r="Z19" i="40"/>
  <c r="AB19" i="40"/>
  <c r="AC19" i="40"/>
  <c r="AD19" i="40"/>
  <c r="AE19" i="40"/>
  <c r="AF19" i="40"/>
  <c r="AG19" i="40"/>
  <c r="AH19" i="40"/>
  <c r="AI19" i="40"/>
  <c r="AJ19" i="40"/>
  <c r="AK19" i="40"/>
  <c r="AL19" i="40"/>
  <c r="AM19" i="40"/>
  <c r="AN19" i="40"/>
  <c r="AO19" i="40"/>
  <c r="AP19" i="40"/>
  <c r="AQ19" i="40"/>
  <c r="AR19" i="40"/>
  <c r="AS19" i="40"/>
  <c r="AT19" i="40"/>
  <c r="AV19" i="40"/>
  <c r="AW19" i="40"/>
  <c r="AX19" i="40"/>
  <c r="AY19" i="40"/>
  <c r="AZ19" i="40"/>
  <c r="BA19" i="40"/>
  <c r="BB19" i="40"/>
  <c r="BC19" i="40"/>
  <c r="BD19" i="40"/>
  <c r="BE19" i="40"/>
  <c r="BF19" i="40"/>
  <c r="BG19" i="40"/>
  <c r="BH19" i="40"/>
  <c r="BI19" i="40"/>
  <c r="BJ19" i="40"/>
  <c r="BK19" i="40"/>
  <c r="BL19" i="40"/>
  <c r="BM19" i="40"/>
  <c r="BN19" i="40"/>
  <c r="C17" i="40"/>
  <c r="C18" i="40"/>
  <c r="C19" i="40"/>
  <c r="AL4" i="1" l="1"/>
  <c r="AM4" i="1" s="1"/>
</calcChain>
</file>

<file path=xl/sharedStrings.xml><?xml version="1.0" encoding="utf-8"?>
<sst xmlns="http://schemas.openxmlformats.org/spreadsheetml/2006/main" count="3439" uniqueCount="605">
  <si>
    <t>SiO2</t>
  </si>
  <si>
    <t>TiO2</t>
  </si>
  <si>
    <t>Al2O3</t>
  </si>
  <si>
    <t>Fe2O3</t>
  </si>
  <si>
    <t>MnO</t>
  </si>
  <si>
    <t>MgO</t>
  </si>
  <si>
    <t>CaO</t>
  </si>
  <si>
    <t>Na2O</t>
  </si>
  <si>
    <t>K2O</t>
  </si>
  <si>
    <t>P2O5</t>
  </si>
  <si>
    <t>LOI</t>
  </si>
  <si>
    <t>Total</t>
  </si>
  <si>
    <t>Sc</t>
  </si>
  <si>
    <t>V</t>
  </si>
  <si>
    <t>Cr</t>
  </si>
  <si>
    <t>Co</t>
  </si>
  <si>
    <t>Ni</t>
  </si>
  <si>
    <t>Cu</t>
  </si>
  <si>
    <t>Zn</t>
  </si>
  <si>
    <t>Sr</t>
  </si>
  <si>
    <t>Y</t>
  </si>
  <si>
    <t>Zr</t>
  </si>
  <si>
    <t>Ba</t>
  </si>
  <si>
    <t>49TiO2</t>
  </si>
  <si>
    <t>51V</t>
  </si>
  <si>
    <t>52Cr</t>
  </si>
  <si>
    <t>55MnO</t>
  </si>
  <si>
    <t>57Fe2O3</t>
  </si>
  <si>
    <t>59Co</t>
  </si>
  <si>
    <t>60Ni</t>
  </si>
  <si>
    <t>65Cu</t>
  </si>
  <si>
    <t>66Zn</t>
  </si>
  <si>
    <t>71Ga</t>
  </si>
  <si>
    <t>72Ge</t>
  </si>
  <si>
    <t>85Rb</t>
  </si>
  <si>
    <t>88Sr</t>
  </si>
  <si>
    <t>89Y</t>
  </si>
  <si>
    <t>90Zr</t>
  </si>
  <si>
    <t>93Nb</t>
  </si>
  <si>
    <t>96Mo</t>
  </si>
  <si>
    <t>118Sn</t>
  </si>
  <si>
    <t>133Cs</t>
  </si>
  <si>
    <t>137Ba</t>
  </si>
  <si>
    <t>139La</t>
  </si>
  <si>
    <t>140Ce</t>
  </si>
  <si>
    <t>141Pr</t>
  </si>
  <si>
    <t>146Nd</t>
  </si>
  <si>
    <t>147Sm</t>
  </si>
  <si>
    <t>153Eu</t>
  </si>
  <si>
    <t>157Gd</t>
  </si>
  <si>
    <t>159Tb</t>
  </si>
  <si>
    <t>163Dy</t>
  </si>
  <si>
    <t>165Ho</t>
  </si>
  <si>
    <t>166Er</t>
  </si>
  <si>
    <t>169Tm</t>
  </si>
  <si>
    <t>172Yb</t>
  </si>
  <si>
    <t>175Lu</t>
  </si>
  <si>
    <t>178Hf</t>
  </si>
  <si>
    <t>181Ta</t>
  </si>
  <si>
    <t>208Pb</t>
  </si>
  <si>
    <t>232Th</t>
  </si>
  <si>
    <t>238U</t>
  </si>
  <si>
    <t>wt%</t>
  </si>
  <si>
    <t>ppm</t>
  </si>
  <si>
    <t>%</t>
  </si>
  <si>
    <t>FT1003</t>
  </si>
  <si>
    <t>FT1010</t>
  </si>
  <si>
    <t>NIM-N</t>
  </si>
  <si>
    <t>FT1019</t>
  </si>
  <si>
    <t>FT1041</t>
  </si>
  <si>
    <t>JB1B</t>
  </si>
  <si>
    <t>FT1046</t>
  </si>
  <si>
    <t>FT1054</t>
  </si>
  <si>
    <t>FT1068</t>
  </si>
  <si>
    <t>FT1089</t>
  </si>
  <si>
    <t>FT1086</t>
  </si>
  <si>
    <t>JP1</t>
  </si>
  <si>
    <t>FT1091</t>
  </si>
  <si>
    <t>FT1093</t>
  </si>
  <si>
    <t>FT1096</t>
  </si>
  <si>
    <t>NIM-G</t>
  </si>
  <si>
    <t>FT1134</t>
  </si>
  <si>
    <t>FT1143</t>
  </si>
  <si>
    <t>FT1002</t>
  </si>
  <si>
    <t>FT1031</t>
  </si>
  <si>
    <t>FT1038</t>
  </si>
  <si>
    <t>FT1044</t>
  </si>
  <si>
    <t>FT1061</t>
  </si>
  <si>
    <t>FT1076</t>
  </si>
  <si>
    <t>FT1083</t>
  </si>
  <si>
    <t>FT1101</t>
  </si>
  <si>
    <t>FT1107</t>
  </si>
  <si>
    <t>FT1118</t>
  </si>
  <si>
    <t>FT1140</t>
  </si>
  <si>
    <t>FT1145</t>
  </si>
  <si>
    <t>JD26</t>
  </si>
  <si>
    <t>JD28</t>
  </si>
  <si>
    <t>JD30</t>
  </si>
  <si>
    <t>JD31</t>
  </si>
  <si>
    <t>JD32</t>
  </si>
  <si>
    <t>FT1006</t>
  </si>
  <si>
    <t>FT1014</t>
  </si>
  <si>
    <t>FT1017</t>
  </si>
  <si>
    <t>FT1023</t>
  </si>
  <si>
    <t>FT1026</t>
  </si>
  <si>
    <t>FT1029</t>
  </si>
  <si>
    <t>FT1047</t>
  </si>
  <si>
    <t>FT1057</t>
  </si>
  <si>
    <t>FT1065</t>
  </si>
  <si>
    <t>FT1069</t>
  </si>
  <si>
    <t>FT1081</t>
  </si>
  <si>
    <t>FT1088</t>
  </si>
  <si>
    <t>FT1136A</t>
  </si>
  <si>
    <t>FT1144</t>
  </si>
  <si>
    <t>FT1146</t>
  </si>
  <si>
    <t>FT1148</t>
  </si>
  <si>
    <t>Certified/Preferred values</t>
  </si>
  <si>
    <t>JB1a</t>
  </si>
  <si>
    <t>nda</t>
  </si>
  <si>
    <t>JD1</t>
  </si>
  <si>
    <t>JD2</t>
  </si>
  <si>
    <t>JD4</t>
  </si>
  <si>
    <t>JD5</t>
  </si>
  <si>
    <t>JD6</t>
  </si>
  <si>
    <t>JD7</t>
  </si>
  <si>
    <t>JD8</t>
  </si>
  <si>
    <t>JD9</t>
  </si>
  <si>
    <t>JD10</t>
  </si>
  <si>
    <t>JD12</t>
  </si>
  <si>
    <t>JD13</t>
  </si>
  <si>
    <t>JD14</t>
  </si>
  <si>
    <t>JD15</t>
  </si>
  <si>
    <t>JD16</t>
  </si>
  <si>
    <t>JD17</t>
  </si>
  <si>
    <t>JD18</t>
  </si>
  <si>
    <t>JD19</t>
  </si>
  <si>
    <t>JD20</t>
  </si>
  <si>
    <t>JD21</t>
  </si>
  <si>
    <t>JD22</t>
  </si>
  <si>
    <t>JD23</t>
  </si>
  <si>
    <t>JD24</t>
  </si>
  <si>
    <t>JD25</t>
  </si>
  <si>
    <t>JD3_J</t>
  </si>
  <si>
    <t>FT1001</t>
  </si>
  <si>
    <t>FT1012</t>
  </si>
  <si>
    <t>JD33</t>
  </si>
  <si>
    <t>FT4201</t>
  </si>
  <si>
    <t>JD03B</t>
  </si>
  <si>
    <t>FT4202</t>
  </si>
  <si>
    <t>FT4203_I</t>
  </si>
  <si>
    <t>FT4203_II</t>
  </si>
  <si>
    <t>FT4203_III</t>
  </si>
  <si>
    <t>FT1039</t>
  </si>
  <si>
    <t>FT1040</t>
  </si>
  <si>
    <t>FT1042</t>
  </si>
  <si>
    <t>FT4204</t>
  </si>
  <si>
    <t>FT1052</t>
  </si>
  <si>
    <t>JD34A</t>
  </si>
  <si>
    <t>JD34B</t>
  </si>
  <si>
    <t>FT1073</t>
  </si>
  <si>
    <t>JD29</t>
  </si>
  <si>
    <t>FT4205</t>
  </si>
  <si>
    <t>FT1121/JD27</t>
  </si>
  <si>
    <t>FT4207</t>
  </si>
  <si>
    <t>FT4208</t>
  </si>
  <si>
    <t>FT4209</t>
  </si>
  <si>
    <t>FT1128_B</t>
  </si>
  <si>
    <t>FT1131</t>
  </si>
  <si>
    <t>FT4212</t>
  </si>
  <si>
    <t>Lith</t>
  </si>
  <si>
    <t>FT1008</t>
  </si>
  <si>
    <t>OCT_2017</t>
  </si>
  <si>
    <t>FT1011</t>
  </si>
  <si>
    <t>JD35</t>
  </si>
  <si>
    <t>FT1034</t>
  </si>
  <si>
    <t>FT1035</t>
  </si>
  <si>
    <t>FT1036</t>
  </si>
  <si>
    <t>JD36</t>
  </si>
  <si>
    <t>JD37</t>
  </si>
  <si>
    <t>JD38_B</t>
  </si>
  <si>
    <t>FT1117</t>
  </si>
  <si>
    <t>JD40</t>
  </si>
  <si>
    <t>FT1120</t>
  </si>
  <si>
    <t>JD41</t>
  </si>
  <si>
    <t>JD42</t>
  </si>
  <si>
    <t>JD43</t>
  </si>
  <si>
    <t>JD44</t>
  </si>
  <si>
    <t>JD45</t>
  </si>
  <si>
    <t>JD46</t>
  </si>
  <si>
    <t>JG1A</t>
  </si>
  <si>
    <t>MRG1</t>
  </si>
  <si>
    <t xml:space="preserve">Standards certified values </t>
  </si>
  <si>
    <t>JG1a</t>
  </si>
  <si>
    <t>TU4</t>
  </si>
  <si>
    <t>TU3</t>
  </si>
  <si>
    <t>TU2</t>
  </si>
  <si>
    <t>TU1</t>
  </si>
  <si>
    <t>W2</t>
  </si>
  <si>
    <t>JB1a (JD)</t>
  </si>
  <si>
    <t>JD NIM-P</t>
  </si>
  <si>
    <t>NIM-P</t>
  </si>
  <si>
    <t>6?</t>
  </si>
  <si>
    <t>Batch 0_June 2013</t>
  </si>
  <si>
    <t>na</t>
  </si>
  <si>
    <t>Standards run</t>
  </si>
  <si>
    <t>Accuracy</t>
  </si>
  <si>
    <t>% error</t>
  </si>
  <si>
    <t>Precision</t>
  </si>
  <si>
    <t>RSD%</t>
  </si>
  <si>
    <t>NA</t>
  </si>
  <si>
    <t>JUN_2013</t>
  </si>
  <si>
    <t>JUL_2017_2</t>
  </si>
  <si>
    <t>JUL_2017_1</t>
  </si>
  <si>
    <t>May_2016</t>
  </si>
  <si>
    <t>Standard deviation (s)</t>
  </si>
  <si>
    <t>Factor</t>
  </si>
  <si>
    <t>anhydrous</t>
  </si>
  <si>
    <t>Anhydrous</t>
  </si>
  <si>
    <t xml:space="preserve">Anhydrous </t>
  </si>
  <si>
    <t xml:space="preserve">FeO T </t>
  </si>
  <si>
    <t>FeO est</t>
  </si>
  <si>
    <t>Fe2O3 est</t>
  </si>
  <si>
    <t>Batch 4_May 2016</t>
  </si>
  <si>
    <t>Batch 5_Jul_2017_1</t>
  </si>
  <si>
    <t>Batch 6_JUL 2017_2</t>
  </si>
  <si>
    <t>Batch 7_OCT_2017</t>
  </si>
  <si>
    <t>BATCH_date</t>
  </si>
  <si>
    <t>Batch_#</t>
  </si>
  <si>
    <t>Standard</t>
  </si>
  <si>
    <t>Rock type</t>
  </si>
  <si>
    <t>Form</t>
  </si>
  <si>
    <t xml:space="preserve">Origin/ Source </t>
  </si>
  <si>
    <t>Deposit/ Reef</t>
  </si>
  <si>
    <t>Country</t>
  </si>
  <si>
    <t>Reference</t>
  </si>
  <si>
    <t>BIR-1</t>
  </si>
  <si>
    <t>dolerite</t>
  </si>
  <si>
    <t>powder</t>
  </si>
  <si>
    <t>United States Geological Survey (USGS)</t>
  </si>
  <si>
    <t>Reykjavik dolerites</t>
  </si>
  <si>
    <t>Iceland</t>
  </si>
  <si>
    <t>Flanagan, 1984; Abbey, 1983</t>
  </si>
  <si>
    <t>JB-1a</t>
  </si>
  <si>
    <t>basalt (1984)</t>
  </si>
  <si>
    <t>Geological survey of Japan, Ibaraki, 305 Japan</t>
  </si>
  <si>
    <t>Kitamatsuura basalt</t>
  </si>
  <si>
    <t>Japan</t>
  </si>
  <si>
    <t>Imai et al., 1995</t>
  </si>
  <si>
    <t>JG-1a</t>
  </si>
  <si>
    <t>granodiorite (1984)</t>
  </si>
  <si>
    <t>Sori granodiorite</t>
  </si>
  <si>
    <t>JGb-1</t>
  </si>
  <si>
    <t>gabbro (1983)</t>
  </si>
  <si>
    <t>Utsushigatake</t>
  </si>
  <si>
    <t>peridotite (1984)</t>
  </si>
  <si>
    <t>Horoman peridotite</t>
  </si>
  <si>
    <t>MRG-1</t>
  </si>
  <si>
    <t>gabbro</t>
  </si>
  <si>
    <t>CANMET Mining and Mineral Sciences Laboratories</t>
  </si>
  <si>
    <t>Mount Royal</t>
  </si>
  <si>
    <t>Canada</t>
  </si>
  <si>
    <t>Faye and Sutarno, 1976; Gouveia et al (1988)</t>
  </si>
  <si>
    <t>granite</t>
  </si>
  <si>
    <t>South African Bureau of Standards, Pretoria</t>
  </si>
  <si>
    <t>Bushveld Complex</t>
  </si>
  <si>
    <t>South Africa</t>
  </si>
  <si>
    <t>MINTEK report (2015) and references therein</t>
  </si>
  <si>
    <t>norite</t>
  </si>
  <si>
    <t xml:space="preserve">Bushveld Complex </t>
  </si>
  <si>
    <t xml:space="preserve">pyroxenite </t>
  </si>
  <si>
    <t>UG2, Bushveld complex</t>
  </si>
  <si>
    <t>diabase</t>
  </si>
  <si>
    <t>Bull Run quarry</t>
  </si>
  <si>
    <t>USA</t>
  </si>
  <si>
    <t>Fairbairn, 1950</t>
  </si>
  <si>
    <t>Distance (m)</t>
  </si>
  <si>
    <t>Type of sample</t>
  </si>
  <si>
    <t>Batch_date</t>
  </si>
  <si>
    <t xml:space="preserve">Factor </t>
  </si>
  <si>
    <t>Run</t>
  </si>
  <si>
    <t>from VSF2</t>
  </si>
  <si>
    <t>Upper Zone</t>
  </si>
  <si>
    <t>BK082</t>
  </si>
  <si>
    <t>nd</t>
  </si>
  <si>
    <t>outcrop</t>
  </si>
  <si>
    <t>magnetite</t>
  </si>
  <si>
    <t>Jul_2017</t>
  </si>
  <si>
    <t>BK081</t>
  </si>
  <si>
    <t>float</t>
  </si>
  <si>
    <t>TROC</t>
  </si>
  <si>
    <t>BK073</t>
  </si>
  <si>
    <t>AN</t>
  </si>
  <si>
    <t>Nov_2015</t>
  </si>
  <si>
    <t>BK074</t>
  </si>
  <si>
    <t>olv-rich AN/ troc</t>
  </si>
  <si>
    <t>BK075</t>
  </si>
  <si>
    <t>BK018</t>
  </si>
  <si>
    <t>troc</t>
  </si>
  <si>
    <t>Sept_2015</t>
  </si>
  <si>
    <t>BK019</t>
  </si>
  <si>
    <t>BK076</t>
  </si>
  <si>
    <t>AN with pyx</t>
  </si>
  <si>
    <t>BK078A</t>
  </si>
  <si>
    <t>BK079</t>
  </si>
  <si>
    <t>BK015</t>
  </si>
  <si>
    <t>GN</t>
  </si>
  <si>
    <t>June_2015</t>
  </si>
  <si>
    <t>BK016</t>
  </si>
  <si>
    <t>BK071_A</t>
  </si>
  <si>
    <t>BK071 A+B</t>
  </si>
  <si>
    <t>BK014</t>
  </si>
  <si>
    <t>BK013</t>
  </si>
  <si>
    <t>BK070</t>
  </si>
  <si>
    <t>BK072</t>
  </si>
  <si>
    <t>BK069</t>
  </si>
  <si>
    <t>BK027A</t>
  </si>
  <si>
    <t>BK027C</t>
  </si>
  <si>
    <t>BK041</t>
  </si>
  <si>
    <t>BK043_GN</t>
  </si>
  <si>
    <t>BK043</t>
  </si>
  <si>
    <t>BK063</t>
  </si>
  <si>
    <t>BK066</t>
  </si>
  <si>
    <t>BK068</t>
  </si>
  <si>
    <t>BK038</t>
  </si>
  <si>
    <t>BK039</t>
  </si>
  <si>
    <t>BK008</t>
  </si>
  <si>
    <t>BK046</t>
  </si>
  <si>
    <t>BK052</t>
  </si>
  <si>
    <t>BK007</t>
  </si>
  <si>
    <t>BK033</t>
  </si>
  <si>
    <t>BK031</t>
  </si>
  <si>
    <t>BK034</t>
  </si>
  <si>
    <t>BK035</t>
  </si>
  <si>
    <t>BK060</t>
  </si>
  <si>
    <t>BK065</t>
  </si>
  <si>
    <t>BK037</t>
  </si>
  <si>
    <t>BK009</t>
  </si>
  <si>
    <t>BK061A</t>
  </si>
  <si>
    <t>BK061B</t>
  </si>
  <si>
    <t>BK062</t>
  </si>
  <si>
    <t>BK064</t>
  </si>
  <si>
    <t>Main Zone_no depth</t>
  </si>
  <si>
    <t>BK026</t>
  </si>
  <si>
    <t>BK028A</t>
  </si>
  <si>
    <t>BK028B</t>
  </si>
  <si>
    <t>BK029</t>
  </si>
  <si>
    <t>BK044-2</t>
  </si>
  <si>
    <t>BK045</t>
  </si>
  <si>
    <t>BK047</t>
  </si>
  <si>
    <t>BK048</t>
  </si>
  <si>
    <t>BK049</t>
  </si>
  <si>
    <t>BK050-2</t>
  </si>
  <si>
    <t>BK051</t>
  </si>
  <si>
    <t>BK054</t>
  </si>
  <si>
    <t>BK055</t>
  </si>
  <si>
    <t>BK056B</t>
  </si>
  <si>
    <t>BK057</t>
  </si>
  <si>
    <t>BK058</t>
  </si>
  <si>
    <t>BK08</t>
  </si>
  <si>
    <t>BK059A</t>
  </si>
  <si>
    <t>BK059B</t>
  </si>
  <si>
    <t>BK077</t>
  </si>
  <si>
    <t>Felsic + granitic features</t>
  </si>
  <si>
    <t>BK071C</t>
  </si>
  <si>
    <t>felsic intrusion</t>
  </si>
  <si>
    <t>BK005</t>
  </si>
  <si>
    <t>granite dyke</t>
  </si>
  <si>
    <t>BK021</t>
  </si>
  <si>
    <t>BK025</t>
  </si>
  <si>
    <t>fine granite vein</t>
  </si>
  <si>
    <t>BK017</t>
  </si>
  <si>
    <t>granitic veins</t>
  </si>
  <si>
    <t>BK023</t>
  </si>
  <si>
    <t>Lebowa / Rashoop</t>
  </si>
  <si>
    <t>BK002</t>
  </si>
  <si>
    <t>BK010</t>
  </si>
  <si>
    <t>BK022</t>
  </si>
  <si>
    <t>granitic vein</t>
  </si>
  <si>
    <t>BK020</t>
  </si>
  <si>
    <t>BK056A</t>
  </si>
  <si>
    <t>BK080</t>
  </si>
  <si>
    <t>felsic dyke/ intrusion</t>
  </si>
  <si>
    <t>Xenoliths</t>
  </si>
  <si>
    <t>BK012</t>
  </si>
  <si>
    <t>calc-silicate</t>
  </si>
  <si>
    <t>BK042</t>
  </si>
  <si>
    <t>GN?</t>
  </si>
  <si>
    <t>BK067</t>
  </si>
  <si>
    <t>GN xeno</t>
  </si>
  <si>
    <t>BK004</t>
  </si>
  <si>
    <t>meta sed</t>
  </si>
  <si>
    <t>BK036</t>
  </si>
  <si>
    <t>BK024</t>
  </si>
  <si>
    <t>chert</t>
  </si>
  <si>
    <t>BK040</t>
  </si>
  <si>
    <t>troctolitic xeno</t>
  </si>
  <si>
    <t>Depth (m)</t>
  </si>
  <si>
    <t>VSF2_tan 21</t>
  </si>
  <si>
    <t>vsf_tan 18</t>
  </si>
  <si>
    <t>Subunit</t>
  </si>
  <si>
    <t>TU</t>
  </si>
  <si>
    <t>BATCH_#</t>
  </si>
  <si>
    <t>BV_01</t>
  </si>
  <si>
    <t>An</t>
  </si>
  <si>
    <t>July_2017_2</t>
  </si>
  <si>
    <t>BV_02</t>
  </si>
  <si>
    <t>LN</t>
  </si>
  <si>
    <t>BV_03</t>
  </si>
  <si>
    <t xml:space="preserve">An with opx </t>
  </si>
  <si>
    <t>BV_04</t>
  </si>
  <si>
    <t>BV_05</t>
  </si>
  <si>
    <t>MGN</t>
  </si>
  <si>
    <t>BV_06</t>
  </si>
  <si>
    <t>PYX</t>
  </si>
  <si>
    <t>BV_07A</t>
  </si>
  <si>
    <t>BV_07B</t>
  </si>
  <si>
    <t>TROC/NORITE</t>
  </si>
  <si>
    <t>BV07B</t>
  </si>
  <si>
    <t>BV_07C</t>
  </si>
  <si>
    <t>BV07C</t>
  </si>
  <si>
    <t>BV_08</t>
  </si>
  <si>
    <t>Troc</t>
  </si>
  <si>
    <t>BV_09</t>
  </si>
  <si>
    <t>px in TROC</t>
  </si>
  <si>
    <t>BV_10</t>
  </si>
  <si>
    <t>MOLGN</t>
  </si>
  <si>
    <t>BV_11</t>
  </si>
  <si>
    <t>granite-troc cont</t>
  </si>
  <si>
    <t>BV11</t>
  </si>
  <si>
    <t>BV_12</t>
  </si>
  <si>
    <t>BV_13</t>
  </si>
  <si>
    <t>opx OlGN</t>
  </si>
  <si>
    <t>BV_14</t>
  </si>
  <si>
    <t>norite lens in TROC</t>
  </si>
  <si>
    <t>BV14</t>
  </si>
  <si>
    <t>BV_15</t>
  </si>
  <si>
    <t>BV_16</t>
  </si>
  <si>
    <t>BV_17</t>
  </si>
  <si>
    <t>BV17</t>
  </si>
  <si>
    <t>BV_18</t>
  </si>
  <si>
    <t>An with ol MOTL</t>
  </si>
  <si>
    <t>BV_19</t>
  </si>
  <si>
    <t>motl An - troc</t>
  </si>
  <si>
    <t>BV19</t>
  </si>
  <si>
    <t>BV_20</t>
  </si>
  <si>
    <t>BV_21</t>
  </si>
  <si>
    <t>BV_22</t>
  </si>
  <si>
    <t>BV22</t>
  </si>
  <si>
    <t>BV_23</t>
  </si>
  <si>
    <t>BV_24A</t>
  </si>
  <si>
    <t>serp troc</t>
  </si>
  <si>
    <t>BV_24B</t>
  </si>
  <si>
    <t>an-fault</t>
  </si>
  <si>
    <t>BV_24D</t>
  </si>
  <si>
    <t>serp TROC</t>
  </si>
  <si>
    <t>Batch 1_June 2015</t>
  </si>
  <si>
    <t>Batch 2_Sept 2015</t>
  </si>
  <si>
    <t>Batch 3 _Nov 2015</t>
  </si>
  <si>
    <t>JGb1</t>
  </si>
  <si>
    <t>CIPWn</t>
  </si>
  <si>
    <t>BV-TU2</t>
  </si>
  <si>
    <t>BV-TU1</t>
  </si>
  <si>
    <t>STRAT</t>
  </si>
  <si>
    <t>UZ</t>
  </si>
  <si>
    <t>TU2/TU3</t>
  </si>
  <si>
    <t>MZ</t>
  </si>
  <si>
    <t>uncertain</t>
  </si>
  <si>
    <t>BV1_M</t>
  </si>
  <si>
    <t>BV1_GC</t>
  </si>
  <si>
    <t>VSF2_GC</t>
  </si>
  <si>
    <t>UZ-MZb</t>
  </si>
  <si>
    <t>BV1_C</t>
  </si>
  <si>
    <t>VSF2_M</t>
  </si>
  <si>
    <t>intrusion</t>
  </si>
  <si>
    <t>Main Zone</t>
  </si>
  <si>
    <t>ICP-MS</t>
  </si>
  <si>
    <t>ICP-OES: Hydrous</t>
  </si>
  <si>
    <t>ICP-OES: Anhydrous</t>
  </si>
  <si>
    <t>Isotope</t>
  </si>
  <si>
    <t>Symbol</t>
  </si>
  <si>
    <t>Ti</t>
  </si>
  <si>
    <t>Mn</t>
  </si>
  <si>
    <t>Fe</t>
  </si>
  <si>
    <t>Ga</t>
  </si>
  <si>
    <t>Ge</t>
  </si>
  <si>
    <t>Rb</t>
  </si>
  <si>
    <t>Nb</t>
  </si>
  <si>
    <t>Mo</t>
  </si>
  <si>
    <t>Sn</t>
  </si>
  <si>
    <t>Cs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</si>
  <si>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</si>
  <si>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</si>
  <si>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</si>
  <si>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</si>
  <si>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</si>
  <si>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</si>
  <si>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</si>
  <si>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</si>
  <si>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</si>
  <si>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</si>
  <si>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</si>
  <si>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</si>
  <si>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</si>
  <si>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</si>
  <si>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</si>
  <si>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</si>
  <si>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Pb</t>
  </si>
  <si>
    <t>Th</t>
  </si>
  <si>
    <t>Element</t>
  </si>
  <si>
    <t>Titanium</t>
  </si>
  <si>
    <t>Vanadium</t>
  </si>
  <si>
    <t>Chrome</t>
  </si>
  <si>
    <t>Manganese</t>
  </si>
  <si>
    <t>Total iron</t>
  </si>
  <si>
    <t>Cobalt</t>
  </si>
  <si>
    <t>Nickel</t>
  </si>
  <si>
    <t>Copper</t>
  </si>
  <si>
    <t>Zinc</t>
  </si>
  <si>
    <t>Gallium</t>
  </si>
  <si>
    <t>Germanium</t>
  </si>
  <si>
    <t>Rubidium</t>
  </si>
  <si>
    <t>Strontium</t>
  </si>
  <si>
    <t>Yttrium</t>
  </si>
  <si>
    <t>Zircon</t>
  </si>
  <si>
    <t>Niobium</t>
  </si>
  <si>
    <t>Molybdenum</t>
  </si>
  <si>
    <t>Tin</t>
  </si>
  <si>
    <t>Caesium</t>
  </si>
  <si>
    <t>Barium</t>
  </si>
  <si>
    <t>Lanthanum</t>
  </si>
  <si>
    <t>Cerium</t>
  </si>
  <si>
    <t>Europium</t>
  </si>
  <si>
    <t>Holmium</t>
  </si>
  <si>
    <t>Lead</t>
  </si>
  <si>
    <t>Thorium</t>
  </si>
  <si>
    <t>Uranium</t>
  </si>
  <si>
    <t>Praseodymium</t>
  </si>
  <si>
    <t>Neodynium</t>
  </si>
  <si>
    <t>Samarium</t>
  </si>
  <si>
    <t>Gadolinium</t>
  </si>
  <si>
    <t>Terbium</t>
  </si>
  <si>
    <t>Dysposium</t>
  </si>
  <si>
    <t>Erbium</t>
  </si>
  <si>
    <t>Thulium</t>
  </si>
  <si>
    <t>Ytterbium</t>
  </si>
  <si>
    <t>Lutetium</t>
  </si>
  <si>
    <t>Hafnium</t>
  </si>
  <si>
    <t>Tantalum</t>
  </si>
  <si>
    <t>y</t>
  </si>
  <si>
    <t>U</t>
  </si>
  <si>
    <t>ICP-OES</t>
  </si>
  <si>
    <t xml:space="preserve">ICP-OES: Hydrous </t>
  </si>
  <si>
    <t>Total_LOI</t>
  </si>
  <si>
    <t>serpentinite</t>
  </si>
  <si>
    <t>Oxide</t>
  </si>
  <si>
    <t>Si</t>
  </si>
  <si>
    <t>Al</t>
  </si>
  <si>
    <t>Mg</t>
  </si>
  <si>
    <t>Ca</t>
  </si>
  <si>
    <t>Na</t>
  </si>
  <si>
    <t>K</t>
  </si>
  <si>
    <t>P</t>
  </si>
  <si>
    <t xml:space="preserve">Silicone </t>
  </si>
  <si>
    <t>Aluminium</t>
  </si>
  <si>
    <t>Iron</t>
  </si>
  <si>
    <t>Magnesium</t>
  </si>
  <si>
    <t>Calcium</t>
  </si>
  <si>
    <t>Sodium</t>
  </si>
  <si>
    <t>Scandium</t>
  </si>
  <si>
    <t>phosphorus</t>
  </si>
  <si>
    <t>Potassium</t>
  </si>
  <si>
    <t>53Cr</t>
  </si>
  <si>
    <t>23Na</t>
  </si>
  <si>
    <t>25Mg</t>
  </si>
  <si>
    <t>27Al</t>
  </si>
  <si>
    <t>29Si</t>
  </si>
  <si>
    <t>39K</t>
  </si>
  <si>
    <t>57Fe</t>
  </si>
  <si>
    <t>55Mn</t>
  </si>
  <si>
    <t>44Ca</t>
  </si>
  <si>
    <t>47Ti</t>
  </si>
  <si>
    <t>31P</t>
  </si>
  <si>
    <t>38Sc</t>
  </si>
  <si>
    <t>Lithology</t>
  </si>
  <si>
    <t>An/ gabbro</t>
  </si>
  <si>
    <t>ol gabbro</t>
  </si>
  <si>
    <t>An / N</t>
  </si>
  <si>
    <t>AN / N</t>
  </si>
  <si>
    <t>Troctolite Unit</t>
  </si>
  <si>
    <t>CIPW</t>
  </si>
  <si>
    <t>combo</t>
  </si>
  <si>
    <t>N</t>
  </si>
  <si>
    <t>olGN</t>
  </si>
  <si>
    <t>alt. lith</t>
  </si>
  <si>
    <t>olN</t>
  </si>
  <si>
    <t>olG</t>
  </si>
  <si>
    <t>mix lith</t>
  </si>
  <si>
    <t>felsic</t>
  </si>
  <si>
    <t>XENO</t>
  </si>
  <si>
    <t xml:space="preserve">An </t>
  </si>
  <si>
    <t>UM</t>
  </si>
  <si>
    <t>G</t>
  </si>
  <si>
    <t>MIX LITH</t>
  </si>
  <si>
    <t>olN+UM</t>
  </si>
  <si>
    <t>serp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</si>
</sst>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17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57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/>
    <xf numFmtId="1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2" fontId="6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 applyAlignment="1" applyProtection="1">
      <alignment horizontal="left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17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2" fontId="4" fillId="0" borderId="0" xfId="0" applyNumberFormat="1" applyFont="1" applyFill="1" applyAlignment="1"/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 applyProtection="1">
      <alignment horizontal="center"/>
    </xf>
    <xf numFmtId="166" fontId="4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6" fillId="0" borderId="0" xfId="0" applyNumberFormat="1" applyFont="1" applyFill="1"/>
    <xf numFmtId="2" fontId="5" fillId="0" borderId="0" xfId="0" applyNumberFormat="1" applyFont="1" applyFill="1" applyAlignment="1">
      <alignment horizontal="right"/>
    </xf>
    <xf numFmtId="2" fontId="6" fillId="0" borderId="0" xfId="0" applyNumberFormat="1" applyFont="1" applyFill="1" applyBorder="1" applyAlignment="1" applyProtection="1"/>
    <xf numFmtId="2" fontId="8" fillId="0" borderId="0" xfId="0" applyNumberFormat="1" applyFont="1" applyFill="1"/>
    <xf numFmtId="2" fontId="9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/>
    <xf numFmtId="0" fontId="5" fillId="0" borderId="0" xfId="0" applyNumberFormat="1" applyFont="1" applyFill="1" applyBorder="1" applyAlignment="1" applyProtection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/>
    <xf numFmtId="2" fontId="9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1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/>
    <xf numFmtId="17" fontId="3" fillId="0" borderId="0" xfId="0" applyNumberFormat="1" applyFont="1" applyFill="1"/>
    <xf numFmtId="164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2" fontId="6" fillId="0" borderId="0" xfId="1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 applyAlignment="1" applyProtection="1"/>
    <xf numFmtId="2" fontId="5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5"/>
  <sheetViews>
    <sheetView workbookViewId="0">
      <pane xSplit="1" topLeftCell="Q1" activePane="topRight" state="frozen"/>
      <selection pane="topRight" activeCell="Y3" sqref="Y3"/>
    </sheetView>
  </sheetViews>
  <sheetFormatPr defaultRowHeight="12" customHeight="1"/>
  <cols>
    <col min="1" max="1" width="16.140625" style="3" customWidth="1"/>
    <col min="2" max="2" width="12.42578125" style="4" customWidth="1"/>
    <col min="3" max="8" width="10.85546875" style="4" customWidth="1"/>
    <col min="9" max="9" width="12.28515625" style="4" customWidth="1"/>
    <col min="10" max="10" width="17.85546875" style="4" bestFit="1" customWidth="1"/>
    <col min="11" max="11" width="12.7109375" style="4" customWidth="1"/>
    <col min="12" max="12" width="8.42578125" style="100" customWidth="1"/>
    <col min="13" max="23" width="9.140625" style="4"/>
    <col min="24" max="24" width="9.140625" style="97"/>
    <col min="25" max="25" width="9.28515625" style="4" customWidth="1"/>
    <col min="26" max="55" width="9.140625" style="4"/>
    <col min="56" max="56" width="9.42578125" style="9" bestFit="1" customWidth="1"/>
    <col min="57" max="93" width="9.140625" style="4"/>
    <col min="94" max="117" width="9.140625" style="3"/>
    <col min="118" max="16384" width="9.140625" style="5"/>
  </cols>
  <sheetData>
    <row r="1" spans="1:93" ht="12" customHeight="1">
      <c r="E1" s="5"/>
      <c r="F1" s="5"/>
      <c r="G1" s="5"/>
      <c r="M1" s="110" t="s">
        <v>551</v>
      </c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B1" s="110" t="s">
        <v>477</v>
      </c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N1" s="110" t="s">
        <v>217</v>
      </c>
      <c r="AO1" s="110"/>
      <c r="AP1" s="110"/>
      <c r="AR1" s="110" t="s">
        <v>550</v>
      </c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D1" s="110" t="s">
        <v>475</v>
      </c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</row>
    <row r="2" spans="1:93" s="9" customFormat="1" ht="12" customHeight="1">
      <c r="A2" s="6"/>
      <c r="B2" s="6" t="s">
        <v>275</v>
      </c>
      <c r="C2" s="6" t="s">
        <v>396</v>
      </c>
      <c r="D2" s="6" t="s">
        <v>396</v>
      </c>
      <c r="E2" s="9" t="s">
        <v>396</v>
      </c>
      <c r="F2" s="9" t="s">
        <v>396</v>
      </c>
      <c r="G2" s="9" t="s">
        <v>396</v>
      </c>
      <c r="H2" s="6" t="s">
        <v>462</v>
      </c>
      <c r="I2" s="6" t="s">
        <v>276</v>
      </c>
      <c r="J2" s="6" t="s">
        <v>583</v>
      </c>
      <c r="K2" s="6" t="s">
        <v>277</v>
      </c>
      <c r="L2" s="101" t="s">
        <v>227</v>
      </c>
      <c r="M2" s="7" t="s">
        <v>0</v>
      </c>
      <c r="N2" s="8" t="s">
        <v>1</v>
      </c>
      <c r="O2" s="7" t="s">
        <v>2</v>
      </c>
      <c r="P2" s="7" t="s">
        <v>3</v>
      </c>
      <c r="Q2" s="7" t="s">
        <v>4</v>
      </c>
      <c r="R2" s="7" t="s">
        <v>5</v>
      </c>
      <c r="S2" s="7" t="s">
        <v>6</v>
      </c>
      <c r="T2" s="7" t="s">
        <v>7</v>
      </c>
      <c r="U2" s="7" t="s">
        <v>8</v>
      </c>
      <c r="V2" s="7" t="s">
        <v>9</v>
      </c>
      <c r="W2" s="7" t="s">
        <v>10</v>
      </c>
      <c r="X2" s="7" t="s">
        <v>552</v>
      </c>
      <c r="Y2" s="7" t="s">
        <v>11</v>
      </c>
      <c r="Z2" s="7" t="s">
        <v>278</v>
      </c>
      <c r="AA2" s="7"/>
      <c r="AB2" s="7" t="s">
        <v>0</v>
      </c>
      <c r="AC2" s="8" t="s">
        <v>1</v>
      </c>
      <c r="AD2" s="7" t="s">
        <v>2</v>
      </c>
      <c r="AE2" s="7" t="s">
        <v>3</v>
      </c>
      <c r="AF2" s="7" t="s">
        <v>4</v>
      </c>
      <c r="AG2" s="7" t="s">
        <v>5</v>
      </c>
      <c r="AH2" s="7" t="s">
        <v>6</v>
      </c>
      <c r="AI2" s="7" t="s">
        <v>7</v>
      </c>
      <c r="AJ2" s="7" t="s">
        <v>8</v>
      </c>
      <c r="AK2" s="7" t="s">
        <v>9</v>
      </c>
      <c r="AL2" s="7" t="s">
        <v>11</v>
      </c>
      <c r="AM2" s="7"/>
      <c r="AN2" s="9" t="s">
        <v>219</v>
      </c>
      <c r="AO2" s="9" t="s">
        <v>220</v>
      </c>
      <c r="AP2" s="9" t="s">
        <v>221</v>
      </c>
      <c r="AQ2" s="7"/>
      <c r="AR2" s="10" t="s">
        <v>12</v>
      </c>
      <c r="AS2" s="11" t="s">
        <v>13</v>
      </c>
      <c r="AT2" s="11" t="s">
        <v>14</v>
      </c>
      <c r="AU2" s="11" t="s">
        <v>15</v>
      </c>
      <c r="AV2" s="11" t="s">
        <v>16</v>
      </c>
      <c r="AW2" s="11" t="s">
        <v>17</v>
      </c>
      <c r="AX2" s="11" t="s">
        <v>18</v>
      </c>
      <c r="AY2" s="11" t="s">
        <v>19</v>
      </c>
      <c r="AZ2" s="11" t="s">
        <v>20</v>
      </c>
      <c r="BA2" s="11" t="s">
        <v>21</v>
      </c>
      <c r="BB2" s="10" t="s">
        <v>22</v>
      </c>
      <c r="BE2" s="89" t="s">
        <v>1</v>
      </c>
      <c r="BF2" s="85" t="s">
        <v>13</v>
      </c>
      <c r="BG2" s="85" t="s">
        <v>14</v>
      </c>
      <c r="BH2" s="85" t="s">
        <v>4</v>
      </c>
      <c r="BI2" s="85" t="s">
        <v>3</v>
      </c>
      <c r="BJ2" s="85" t="s">
        <v>15</v>
      </c>
      <c r="BK2" s="85" t="s">
        <v>16</v>
      </c>
      <c r="BL2" s="85" t="s">
        <v>17</v>
      </c>
      <c r="BM2" s="85" t="s">
        <v>18</v>
      </c>
      <c r="BN2" s="85" t="s">
        <v>483</v>
      </c>
      <c r="BO2" s="85" t="s">
        <v>484</v>
      </c>
      <c r="BP2" s="85" t="s">
        <v>485</v>
      </c>
      <c r="BQ2" s="89" t="s">
        <v>19</v>
      </c>
      <c r="BR2" s="89" t="s">
        <v>548</v>
      </c>
      <c r="BS2" s="89" t="s">
        <v>21</v>
      </c>
      <c r="BT2" s="89" t="s">
        <v>486</v>
      </c>
      <c r="BU2" s="89" t="s">
        <v>489</v>
      </c>
      <c r="BV2" s="89" t="s">
        <v>22</v>
      </c>
      <c r="BW2" s="89" t="s">
        <v>490</v>
      </c>
      <c r="BX2" s="89" t="s">
        <v>491</v>
      </c>
      <c r="BY2" s="89" t="s">
        <v>492</v>
      </c>
      <c r="BZ2" s="89" t="s">
        <v>493</v>
      </c>
      <c r="CA2" s="89" t="s">
        <v>494</v>
      </c>
      <c r="CB2" s="89" t="s">
        <v>495</v>
      </c>
      <c r="CC2" s="89" t="s">
        <v>496</v>
      </c>
      <c r="CD2" s="89" t="s">
        <v>497</v>
      </c>
      <c r="CE2" s="89" t="s">
        <v>498</v>
      </c>
      <c r="CF2" s="89" t="s">
        <v>499</v>
      </c>
      <c r="CG2" s="89" t="s">
        <v>500</v>
      </c>
      <c r="CH2" s="89" t="s">
        <v>501</v>
      </c>
      <c r="CI2" s="89" t="s">
        <v>502</v>
      </c>
      <c r="CJ2" s="89" t="s">
        <v>503</v>
      </c>
      <c r="CK2" s="89" t="s">
        <v>504</v>
      </c>
      <c r="CL2" s="89" t="s">
        <v>505</v>
      </c>
      <c r="CM2" s="89" t="s">
        <v>506</v>
      </c>
      <c r="CN2" s="89" t="s">
        <v>507</v>
      </c>
      <c r="CO2" s="89" t="s">
        <v>549</v>
      </c>
    </row>
    <row r="3" spans="1:93" s="9" customFormat="1" ht="12" customHeight="1">
      <c r="A3" s="12"/>
      <c r="B3" s="12" t="s">
        <v>280</v>
      </c>
      <c r="C3" s="12" t="s">
        <v>398</v>
      </c>
      <c r="D3" s="12" t="s">
        <v>397</v>
      </c>
      <c r="E3" s="6" t="s">
        <v>471</v>
      </c>
      <c r="F3" s="6" t="s">
        <v>468</v>
      </c>
      <c r="G3" s="6" t="s">
        <v>470</v>
      </c>
      <c r="H3" s="12"/>
      <c r="I3" s="12"/>
      <c r="J3" s="12" t="s">
        <v>589</v>
      </c>
      <c r="K3" s="12"/>
      <c r="L3" s="102"/>
      <c r="M3" s="13" t="s">
        <v>62</v>
      </c>
      <c r="N3" s="14" t="s">
        <v>62</v>
      </c>
      <c r="O3" s="13" t="s">
        <v>62</v>
      </c>
      <c r="P3" s="13" t="s">
        <v>62</v>
      </c>
      <c r="Q3" s="13" t="s">
        <v>62</v>
      </c>
      <c r="R3" s="13" t="s">
        <v>62</v>
      </c>
      <c r="S3" s="13" t="s">
        <v>62</v>
      </c>
      <c r="T3" s="13" t="s">
        <v>62</v>
      </c>
      <c r="U3" s="13" t="s">
        <v>62</v>
      </c>
      <c r="V3" s="13" t="s">
        <v>62</v>
      </c>
      <c r="W3" s="13" t="s">
        <v>62</v>
      </c>
      <c r="X3" s="13" t="s">
        <v>62</v>
      </c>
      <c r="Y3" s="13" t="s">
        <v>216</v>
      </c>
      <c r="Z3" s="13" t="s">
        <v>216</v>
      </c>
      <c r="AA3" s="13"/>
      <c r="AB3" s="13" t="s">
        <v>62</v>
      </c>
      <c r="AC3" s="14" t="s">
        <v>62</v>
      </c>
      <c r="AD3" s="13" t="s">
        <v>62</v>
      </c>
      <c r="AE3" s="13" t="s">
        <v>62</v>
      </c>
      <c r="AF3" s="13" t="s">
        <v>62</v>
      </c>
      <c r="AG3" s="13" t="s">
        <v>62</v>
      </c>
      <c r="AH3" s="13" t="s">
        <v>62</v>
      </c>
      <c r="AI3" s="13" t="s">
        <v>62</v>
      </c>
      <c r="AJ3" s="13" t="s">
        <v>62</v>
      </c>
      <c r="AK3" s="13" t="s">
        <v>62</v>
      </c>
      <c r="AL3" s="13" t="s">
        <v>62</v>
      </c>
      <c r="AM3" s="13"/>
      <c r="AN3" s="7" t="s">
        <v>62</v>
      </c>
      <c r="AO3" s="7" t="s">
        <v>62</v>
      </c>
      <c r="AP3" s="7" t="s">
        <v>62</v>
      </c>
      <c r="AQ3" s="13"/>
      <c r="AR3" s="15" t="s">
        <v>63</v>
      </c>
      <c r="AS3" s="16" t="s">
        <v>63</v>
      </c>
      <c r="AT3" s="16" t="s">
        <v>63</v>
      </c>
      <c r="AU3" s="16" t="s">
        <v>63</v>
      </c>
      <c r="AV3" s="16" t="s">
        <v>63</v>
      </c>
      <c r="AW3" s="16" t="s">
        <v>63</v>
      </c>
      <c r="AX3" s="16" t="s">
        <v>63</v>
      </c>
      <c r="AY3" s="16" t="s">
        <v>63</v>
      </c>
      <c r="AZ3" s="16" t="s">
        <v>63</v>
      </c>
      <c r="BA3" s="16" t="s">
        <v>63</v>
      </c>
      <c r="BB3" s="15" t="s">
        <v>63</v>
      </c>
      <c r="BE3" s="8" t="s">
        <v>64</v>
      </c>
      <c r="BF3" s="11" t="s">
        <v>63</v>
      </c>
      <c r="BG3" s="11" t="s">
        <v>63</v>
      </c>
      <c r="BH3" s="8" t="s">
        <v>64</v>
      </c>
      <c r="BI3" s="8" t="s">
        <v>64</v>
      </c>
      <c r="BJ3" s="11" t="s">
        <v>63</v>
      </c>
      <c r="BK3" s="11" t="s">
        <v>63</v>
      </c>
      <c r="BL3" s="11" t="s">
        <v>63</v>
      </c>
      <c r="BM3" s="11" t="s">
        <v>63</v>
      </c>
      <c r="BN3" s="11" t="s">
        <v>63</v>
      </c>
      <c r="BO3" s="8" t="s">
        <v>63</v>
      </c>
      <c r="BP3" s="11" t="s">
        <v>63</v>
      </c>
      <c r="BQ3" s="11" t="s">
        <v>63</v>
      </c>
      <c r="BR3" s="11" t="s">
        <v>63</v>
      </c>
      <c r="BS3" s="11" t="s">
        <v>63</v>
      </c>
      <c r="BT3" s="8" t="s">
        <v>63</v>
      </c>
      <c r="BU3" s="8" t="s">
        <v>63</v>
      </c>
      <c r="BV3" s="11" t="s">
        <v>63</v>
      </c>
      <c r="BW3" s="8" t="s">
        <v>63</v>
      </c>
      <c r="BX3" s="8" t="s">
        <v>63</v>
      </c>
      <c r="BY3" s="8" t="s">
        <v>63</v>
      </c>
      <c r="BZ3" s="8" t="s">
        <v>63</v>
      </c>
      <c r="CA3" s="8" t="s">
        <v>63</v>
      </c>
      <c r="CB3" s="8" t="s">
        <v>63</v>
      </c>
      <c r="CC3" s="8" t="s">
        <v>63</v>
      </c>
      <c r="CD3" s="8" t="s">
        <v>63</v>
      </c>
      <c r="CE3" s="8" t="s">
        <v>63</v>
      </c>
      <c r="CF3" s="8" t="s">
        <v>63</v>
      </c>
      <c r="CG3" s="8" t="s">
        <v>63</v>
      </c>
      <c r="CH3" s="8" t="s">
        <v>63</v>
      </c>
      <c r="CI3" s="8" t="s">
        <v>63</v>
      </c>
      <c r="CJ3" s="8" t="s">
        <v>63</v>
      </c>
      <c r="CK3" s="8" t="s">
        <v>63</v>
      </c>
      <c r="CL3" s="8" t="s">
        <v>63</v>
      </c>
      <c r="CM3" s="8" t="s">
        <v>63</v>
      </c>
      <c r="CN3" s="8" t="s">
        <v>63</v>
      </c>
      <c r="CO3" s="8" t="s">
        <v>63</v>
      </c>
    </row>
    <row r="4" spans="1:93" s="3" customFormat="1" ht="12" customHeight="1">
      <c r="A4" s="17" t="s">
        <v>281</v>
      </c>
      <c r="B4" s="18"/>
      <c r="C4" s="18"/>
      <c r="D4" s="18"/>
      <c r="E4" s="18"/>
      <c r="H4" s="18"/>
      <c r="I4" s="18"/>
      <c r="J4" s="18"/>
      <c r="K4" s="19"/>
      <c r="L4" s="101"/>
      <c r="M4" s="20"/>
      <c r="N4" s="20"/>
      <c r="O4" s="20"/>
      <c r="P4" s="20"/>
      <c r="Q4" s="20"/>
      <c r="R4" s="20"/>
      <c r="S4" s="20"/>
      <c r="T4" s="20"/>
      <c r="U4" s="20"/>
      <c r="V4" s="21"/>
      <c r="W4" s="21"/>
      <c r="X4" s="21"/>
      <c r="Y4" s="22"/>
      <c r="Z4" s="23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D4" s="25"/>
      <c r="BE4" s="26"/>
      <c r="BF4" s="27"/>
      <c r="BG4" s="27"/>
      <c r="BH4" s="26"/>
      <c r="BI4" s="26"/>
      <c r="BJ4" s="27"/>
      <c r="BK4" s="27"/>
      <c r="BL4" s="27"/>
      <c r="BM4" s="28"/>
      <c r="BN4" s="27"/>
      <c r="BO4" s="4"/>
      <c r="BP4" s="27"/>
      <c r="BQ4" s="27"/>
      <c r="BR4" s="27"/>
      <c r="BS4" s="27"/>
      <c r="BT4" s="26"/>
      <c r="BU4" s="26"/>
      <c r="BV4" s="27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9"/>
      <c r="CN4" s="26"/>
      <c r="CO4" s="26"/>
    </row>
    <row r="5" spans="1:93" s="3" customFormat="1" ht="12" customHeight="1">
      <c r="A5" s="17" t="s">
        <v>282</v>
      </c>
      <c r="B5" s="18" t="s">
        <v>283</v>
      </c>
      <c r="C5" s="18" t="s">
        <v>283</v>
      </c>
      <c r="D5" s="18" t="s">
        <v>283</v>
      </c>
      <c r="E5" s="18" t="s">
        <v>283</v>
      </c>
      <c r="F5" s="18" t="s">
        <v>283</v>
      </c>
      <c r="G5" s="18" t="s">
        <v>283</v>
      </c>
      <c r="H5" s="18" t="s">
        <v>463</v>
      </c>
      <c r="I5" s="18" t="s">
        <v>284</v>
      </c>
      <c r="J5" s="18" t="s">
        <v>285</v>
      </c>
      <c r="K5" s="19" t="s">
        <v>286</v>
      </c>
      <c r="L5" s="101">
        <v>5</v>
      </c>
      <c r="M5" s="20">
        <v>1.5761914835109596</v>
      </c>
      <c r="N5" s="20">
        <v>10.920578603702101</v>
      </c>
      <c r="O5" s="20">
        <v>3.6013454893033066</v>
      </c>
      <c r="P5" s="20">
        <v>82.85204354468064</v>
      </c>
      <c r="Q5" s="20">
        <v>0.17250991366295629</v>
      </c>
      <c r="R5" s="20">
        <v>0.15251712995017411</v>
      </c>
      <c r="S5" s="20">
        <v>8.1980495199785355E-2</v>
      </c>
      <c r="T5" s="20">
        <v>-0.352904028285147</v>
      </c>
      <c r="U5" s="20">
        <v>-2.7077973119773312E-3</v>
      </c>
      <c r="V5" s="21">
        <v>2.2495165404334008E-2</v>
      </c>
      <c r="W5" s="20">
        <v>1.4892553723137447</v>
      </c>
      <c r="X5" s="20">
        <f>M5+N5+O5+P5+Q5+R5+S5+T5+U5+V5+W5</f>
        <v>100.51330537213087</v>
      </c>
      <c r="Y5" s="22">
        <f>M5+N5+O5+P5+Q5+R5+S5+T5+U5+V5</f>
        <v>99.024049999817123</v>
      </c>
      <c r="Z5" s="23">
        <f>100/Y5</f>
        <v>1.0098556865749753</v>
      </c>
      <c r="AA5" s="22"/>
      <c r="AB5" s="22">
        <f>M5*Z5</f>
        <v>1.591725932754589</v>
      </c>
      <c r="AC5" s="22">
        <f>N5*Z5</f>
        <v>11.028208403637569</v>
      </c>
      <c r="AD5" s="22">
        <f>Z5*O5</f>
        <v>3.636839221694081</v>
      </c>
      <c r="AE5" s="22">
        <f>P5*Z5</f>
        <v>83.668607317953217</v>
      </c>
      <c r="AF5" s="22">
        <f>Q5*Z5</f>
        <v>0.17421011730309444</v>
      </c>
      <c r="AG5" s="22">
        <f>R5*Z5</f>
        <v>0.15402029098027781</v>
      </c>
      <c r="AH5" s="22">
        <f>S5*Z5</f>
        <v>8.2788469265735701E-2</v>
      </c>
      <c r="AI5" s="22">
        <f>T5*Z5</f>
        <v>-0.3563821397789716</v>
      </c>
      <c r="AJ5" s="22">
        <f>U5*Z5</f>
        <v>-2.7344845135927401E-3</v>
      </c>
      <c r="AK5" s="22">
        <f>V5*Z5</f>
        <v>2.2716870704011349E-2</v>
      </c>
      <c r="AL5" s="22">
        <f>AK5+AJ5+AI5+AH5+AG5+AF5+AE5+AD5+AC5+AB5</f>
        <v>100</v>
      </c>
      <c r="AM5" s="22"/>
      <c r="AN5" s="22">
        <f>AE5*0.8998</f>
        <v>75.285012864694309</v>
      </c>
      <c r="AO5" s="22">
        <f>AN5*0.95</f>
        <v>71.520762221459592</v>
      </c>
      <c r="AP5" s="22">
        <f>(AN5-AO5)*1.11</f>
        <v>4.1783182139905373</v>
      </c>
      <c r="AQ5" s="22"/>
      <c r="AR5" s="24">
        <v>23.982948227387546</v>
      </c>
      <c r="AS5" s="24">
        <v>8730.7388265138143</v>
      </c>
      <c r="AT5" s="24">
        <v>1367.8952041417199</v>
      </c>
      <c r="AU5" s="24">
        <v>81.402798775847003</v>
      </c>
      <c r="AV5" s="24">
        <v>300.884635485383</v>
      </c>
      <c r="AW5" s="24">
        <v>96.955204863141006</v>
      </c>
      <c r="AX5" s="24">
        <v>317.35015062580538</v>
      </c>
      <c r="AY5" s="24">
        <v>2.7789382911528202</v>
      </c>
      <c r="AZ5" s="24">
        <v>0.54415238161194002</v>
      </c>
      <c r="BA5" s="24">
        <v>38.806824985759199</v>
      </c>
      <c r="BB5" s="24">
        <v>25.608986947943865</v>
      </c>
      <c r="BD5" s="25" t="s">
        <v>282</v>
      </c>
      <c r="BE5" s="26">
        <v>10.596178270677758</v>
      </c>
      <c r="BF5" s="30">
        <v>8779.3591593565397</v>
      </c>
      <c r="BG5" s="30">
        <v>1380.9021501634516</v>
      </c>
      <c r="BH5" s="26">
        <v>0.174302589695251</v>
      </c>
      <c r="BI5" s="26">
        <v>81.469098278655295</v>
      </c>
      <c r="BJ5" s="26">
        <v>81.598413522650517</v>
      </c>
      <c r="BK5" s="26">
        <v>280.04437563088175</v>
      </c>
      <c r="BL5" s="26">
        <v>95.96217637419754</v>
      </c>
      <c r="BM5" s="29">
        <v>230.50062662564611</v>
      </c>
      <c r="BN5" s="26">
        <v>37.745460026000778</v>
      </c>
      <c r="BO5" s="26" t="s">
        <v>203</v>
      </c>
      <c r="BP5" s="26">
        <v>0.32665017491254417</v>
      </c>
      <c r="BQ5" s="26">
        <v>2.6068764061621157</v>
      </c>
      <c r="BR5" s="26">
        <v>0.70240115497071764</v>
      </c>
      <c r="BS5" s="26">
        <v>44.516548439278203</v>
      </c>
      <c r="BT5" s="26">
        <v>3.3460860875087346</v>
      </c>
      <c r="BU5" s="26">
        <v>1.6848745730227682E-2</v>
      </c>
      <c r="BV5" s="26">
        <v>23.090333558178475</v>
      </c>
      <c r="BW5" s="26">
        <v>0.16990068635815847</v>
      </c>
      <c r="BX5" s="26">
        <v>0.34749737559935945</v>
      </c>
      <c r="BY5" s="26">
        <v>4.3454591777907517E-2</v>
      </c>
      <c r="BZ5" s="26">
        <v>0.18009787627054613</v>
      </c>
      <c r="CA5" s="26">
        <v>5.402906296144426E-2</v>
      </c>
      <c r="CB5" s="26">
        <v>2.1313418845854651E-2</v>
      </c>
      <c r="CC5" s="26">
        <v>5.7067749160387302E-2</v>
      </c>
      <c r="CD5" s="26">
        <v>1.0966229076112739E-2</v>
      </c>
      <c r="CE5" s="26">
        <v>7.0234102179679472E-2</v>
      </c>
      <c r="CF5" s="26">
        <v>1.7760787705680604E-2</v>
      </c>
      <c r="CG5" s="26">
        <v>5.2525133244895925E-2</v>
      </c>
      <c r="CH5" s="26">
        <v>1.1239520653466378E-2</v>
      </c>
      <c r="CI5" s="26">
        <v>6.2027673472530652E-2</v>
      </c>
      <c r="CJ5" s="26">
        <v>9.9273408457061871E-3</v>
      </c>
      <c r="CK5" s="26">
        <v>0.83063449767527786</v>
      </c>
      <c r="CL5" s="26">
        <v>0.18033831084457699</v>
      </c>
      <c r="CM5" s="29">
        <v>0.1676030651341005</v>
      </c>
      <c r="CN5" s="26">
        <v>0.51426366780508714</v>
      </c>
      <c r="CO5" s="26">
        <v>9.1163913381847803E-2</v>
      </c>
    </row>
    <row r="6" spans="1:93" s="9" customFormat="1" ht="12" customHeight="1">
      <c r="A6" s="12"/>
      <c r="B6" s="31"/>
      <c r="C6" s="12"/>
      <c r="D6" s="12"/>
      <c r="E6" s="12"/>
      <c r="H6" s="12"/>
      <c r="I6" s="12"/>
      <c r="J6" s="12"/>
      <c r="K6" s="12"/>
      <c r="L6" s="102"/>
      <c r="M6" s="13"/>
      <c r="N6" s="14"/>
      <c r="O6" s="13"/>
      <c r="P6" s="13"/>
      <c r="Q6" s="13"/>
      <c r="R6" s="13"/>
      <c r="S6" s="13"/>
      <c r="T6" s="13"/>
      <c r="U6" s="13"/>
      <c r="V6" s="13"/>
      <c r="W6" s="13"/>
      <c r="X6" s="20"/>
      <c r="Y6" s="22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5"/>
      <c r="AS6" s="16"/>
      <c r="AT6" s="16"/>
      <c r="AU6" s="16"/>
      <c r="AV6" s="16"/>
      <c r="AW6" s="16"/>
      <c r="AX6" s="16"/>
      <c r="AY6" s="16"/>
      <c r="AZ6" s="16"/>
      <c r="BA6" s="16"/>
      <c r="BB6" s="15"/>
      <c r="BE6" s="8"/>
      <c r="BF6" s="32"/>
      <c r="BG6" s="32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s="9" customFormat="1" ht="12" customHeight="1">
      <c r="A7" s="33" t="s">
        <v>588</v>
      </c>
      <c r="B7" s="31"/>
      <c r="C7" s="12"/>
      <c r="D7" s="12"/>
      <c r="E7" s="12"/>
      <c r="H7" s="12"/>
      <c r="I7" s="12"/>
      <c r="J7" s="12"/>
      <c r="K7" s="12"/>
      <c r="L7" s="102"/>
      <c r="M7" s="13"/>
      <c r="N7" s="14"/>
      <c r="O7" s="13"/>
      <c r="P7" s="13"/>
      <c r="Q7" s="13"/>
      <c r="R7" s="13"/>
      <c r="S7" s="13"/>
      <c r="T7" s="13"/>
      <c r="U7" s="13"/>
      <c r="V7" s="13"/>
      <c r="W7" s="13"/>
      <c r="X7" s="20"/>
      <c r="Y7" s="22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5"/>
      <c r="AS7" s="16"/>
      <c r="AT7" s="16"/>
      <c r="AU7" s="16"/>
      <c r="AV7" s="16"/>
      <c r="AW7" s="16"/>
      <c r="AX7" s="16"/>
      <c r="AY7" s="16"/>
      <c r="AZ7" s="16"/>
      <c r="BA7" s="16"/>
      <c r="BB7" s="15"/>
      <c r="BE7" s="8"/>
      <c r="BF7" s="32"/>
      <c r="BG7" s="32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</row>
    <row r="8" spans="1:93" s="3" customFormat="1" ht="12" customHeight="1">
      <c r="A8" s="17" t="s">
        <v>287</v>
      </c>
      <c r="B8" s="18" t="s">
        <v>283</v>
      </c>
      <c r="C8" s="18" t="s">
        <v>288</v>
      </c>
      <c r="D8" s="18" t="s">
        <v>288</v>
      </c>
      <c r="E8" s="18" t="s">
        <v>283</v>
      </c>
      <c r="F8" s="31" t="s">
        <v>283</v>
      </c>
      <c r="G8" s="31" t="s">
        <v>283</v>
      </c>
      <c r="H8" s="18" t="s">
        <v>400</v>
      </c>
      <c r="I8" s="18" t="s">
        <v>288</v>
      </c>
      <c r="J8" s="18" t="s">
        <v>289</v>
      </c>
      <c r="K8" s="19" t="s">
        <v>286</v>
      </c>
      <c r="L8" s="101">
        <v>5</v>
      </c>
      <c r="M8" s="20">
        <v>46.907060669259842</v>
      </c>
      <c r="N8" s="20">
        <v>5.4293691125481394E-2</v>
      </c>
      <c r="O8" s="20">
        <v>21.001833866074076</v>
      </c>
      <c r="P8" s="20">
        <v>6.2669024684035453</v>
      </c>
      <c r="Q8" s="20">
        <v>8.30333367505625E-2</v>
      </c>
      <c r="R8" s="20">
        <v>9.9019700857811817</v>
      </c>
      <c r="S8" s="20">
        <v>11.821942113366154</v>
      </c>
      <c r="T8" s="20">
        <v>1.6647066588108808</v>
      </c>
      <c r="U8" s="20">
        <v>0.14286524109336732</v>
      </c>
      <c r="V8" s="20">
        <v>7.509795529391447E-3</v>
      </c>
      <c r="W8" s="20">
        <v>2.2562369545771186</v>
      </c>
      <c r="X8" s="20">
        <f t="shared" ref="X8:X70" si="0">M8+N8+O8+P8+Q8+R8+S8+T8+U8+V8+W8</f>
        <v>100.10835488077159</v>
      </c>
      <c r="Y8" s="22">
        <f t="shared" ref="Y8:Y67" si="1">M8+N8+O8+P8+Q8+R8+S8+T8+U8+V8</f>
        <v>97.852117926194467</v>
      </c>
      <c r="Z8" s="23">
        <f>100/Y8</f>
        <v>1.0219502870180652</v>
      </c>
      <c r="AA8" s="22"/>
      <c r="AB8" s="22">
        <f t="shared" ref="AB8:AB16" si="2">M8*Z8</f>
        <v>47.936684114123892</v>
      </c>
      <c r="AC8" s="22">
        <f t="shared" ref="AC8:AC16" si="3">N8*Z8</f>
        <v>5.5485453228955893E-2</v>
      </c>
      <c r="AD8" s="22">
        <f t="shared" ref="AD8:AD16" si="4">Z8*O8</f>
        <v>21.462830147340124</v>
      </c>
      <c r="AE8" s="22">
        <f t="shared" ref="AE8:AE16" si="5">P8*Z8</f>
        <v>6.4044627762992246</v>
      </c>
      <c r="AF8" s="22">
        <f t="shared" ref="AF8:AF16" si="6">Q8*Z8</f>
        <v>8.4855942324305017E-2</v>
      </c>
      <c r="AG8" s="22">
        <f t="shared" ref="AG8:AG16" si="7">R8*Z8</f>
        <v>10.119321171208375</v>
      </c>
      <c r="AH8" s="22">
        <f t="shared" ref="AH8:AH16" si="8">S8*Z8</f>
        <v>12.081437135865494</v>
      </c>
      <c r="AI8" s="22">
        <f t="shared" ref="AI8:AI16" si="9">T8*Z8</f>
        <v>1.701247447772664</v>
      </c>
      <c r="AJ8" s="22">
        <f t="shared" ref="AJ8:AJ16" si="10">U8*Z8</f>
        <v>0.14600117414027181</v>
      </c>
      <c r="AK8" s="22">
        <f t="shared" ref="AK8:AK16" si="11">V8*Z8</f>
        <v>7.6746376967085726E-3</v>
      </c>
      <c r="AL8" s="22">
        <f>AK8+AJ8+AI8+AH8+AG8+AF8+AE8+AD8+AC8+AB8</f>
        <v>100.00000000000001</v>
      </c>
      <c r="AM8" s="22"/>
      <c r="AN8" s="22">
        <f>AE8*0.8998</f>
        <v>5.7627356061140427</v>
      </c>
      <c r="AO8" s="22">
        <f>AN8*0.95</f>
        <v>5.4745988258083402</v>
      </c>
      <c r="AP8" s="22">
        <f>(AN8-AO8)*1.11</f>
        <v>0.31983182613932976</v>
      </c>
      <c r="AQ8" s="22"/>
      <c r="AR8" s="24">
        <v>6.3000807129747081</v>
      </c>
      <c r="AS8" s="24">
        <v>25.262246823250081</v>
      </c>
      <c r="AT8" s="24">
        <v>68.878673838942007</v>
      </c>
      <c r="AU8" s="24">
        <v>67.659978364481404</v>
      </c>
      <c r="AV8" s="24">
        <v>383.84888798500856</v>
      </c>
      <c r="AW8" s="24">
        <v>58.007968285002981</v>
      </c>
      <c r="AX8" s="24">
        <v>54.733443442659656</v>
      </c>
      <c r="AY8" s="24">
        <v>202.76187840920275</v>
      </c>
      <c r="AZ8" s="24">
        <v>1.307242733350501</v>
      </c>
      <c r="BA8" s="24">
        <v>4.8245433766955896</v>
      </c>
      <c r="BB8" s="24">
        <v>48.8501186328362</v>
      </c>
      <c r="BD8" s="25" t="s">
        <v>287</v>
      </c>
      <c r="BE8" s="26">
        <v>4.8986343120051783E-2</v>
      </c>
      <c r="BF8" s="30">
        <v>21.130443355407373</v>
      </c>
      <c r="BG8" s="30">
        <v>71.549288249932246</v>
      </c>
      <c r="BH8" s="26">
        <v>7.7324026409200872E-2</v>
      </c>
      <c r="BI8" s="26">
        <v>6.1839792115226997</v>
      </c>
      <c r="BJ8" s="26">
        <v>65.800409319620869</v>
      </c>
      <c r="BK8" s="26">
        <v>394.3393432554335</v>
      </c>
      <c r="BL8" s="26">
        <v>56.814035937490473</v>
      </c>
      <c r="BM8" s="29">
        <v>125.83583843122223</v>
      </c>
      <c r="BN8" s="26">
        <v>12.602408696641206</v>
      </c>
      <c r="BO8" s="26" t="s">
        <v>203</v>
      </c>
      <c r="BP8" s="26">
        <v>6.7264597526516798</v>
      </c>
      <c r="BQ8" s="26">
        <v>203.34229193375467</v>
      </c>
      <c r="BR8" s="26">
        <v>1.4329477097054091</v>
      </c>
      <c r="BS8" s="26">
        <v>4.5926488022482301</v>
      </c>
      <c r="BT8" s="26">
        <v>0.39448755783093309</v>
      </c>
      <c r="BU8" s="26">
        <v>0.34102669694246524</v>
      </c>
      <c r="BV8" s="26">
        <v>53.475170287055413</v>
      </c>
      <c r="BW8" s="26">
        <v>1.295834882846139</v>
      </c>
      <c r="BX8" s="26">
        <v>2.4122399964865471</v>
      </c>
      <c r="BY8" s="26">
        <v>0.27946384754149101</v>
      </c>
      <c r="BZ8" s="26">
        <v>1.0668935196470142</v>
      </c>
      <c r="CA8" s="26">
        <v>0.23436824951614024</v>
      </c>
      <c r="CB8" s="26">
        <v>0.25283222448090154</v>
      </c>
      <c r="CC8" s="26">
        <v>0.24758420625983396</v>
      </c>
      <c r="CD8" s="26">
        <v>3.618155611903956E-2</v>
      </c>
      <c r="CE8" s="26">
        <v>0.27211951130555528</v>
      </c>
      <c r="CF8" s="26">
        <v>6.2463436684745556E-2</v>
      </c>
      <c r="CG8" s="26">
        <v>0.17789712752211503</v>
      </c>
      <c r="CH8" s="26">
        <v>2.914104404511788E-2</v>
      </c>
      <c r="CI8" s="26">
        <v>0.16857907190403512</v>
      </c>
      <c r="CJ8" s="26">
        <v>2.5072851733458152E-2</v>
      </c>
      <c r="CK8" s="26">
        <v>0.10454212656924294</v>
      </c>
      <c r="CL8" s="26">
        <v>2.2191374994488498E-2</v>
      </c>
      <c r="CM8" s="29">
        <v>0.44190096660371703</v>
      </c>
      <c r="CN8" s="26">
        <v>2.6384447502006703</v>
      </c>
      <c r="CO8" s="26">
        <v>4.6617938221644603E-2</v>
      </c>
    </row>
    <row r="9" spans="1:93" s="3" customFormat="1" ht="12" customHeight="1">
      <c r="A9" s="17" t="s">
        <v>290</v>
      </c>
      <c r="B9" s="18">
        <v>565.83000000000004</v>
      </c>
      <c r="C9" s="34">
        <f t="shared" ref="C9:C13" si="12">B9*0.324919696</f>
        <v>183.84931158768001</v>
      </c>
      <c r="D9" s="34">
        <f>B9*0.383864035</f>
        <v>217.20178692405</v>
      </c>
      <c r="E9" s="34">
        <v>2938.8999999999996</v>
      </c>
      <c r="F9" s="34">
        <v>2964.7999999999993</v>
      </c>
      <c r="G9" s="34">
        <v>-1363.0999999999997</v>
      </c>
      <c r="H9" s="34" t="s">
        <v>464</v>
      </c>
      <c r="I9" s="34" t="s">
        <v>284</v>
      </c>
      <c r="J9" s="18" t="s">
        <v>291</v>
      </c>
      <c r="K9" s="19" t="s">
        <v>292</v>
      </c>
      <c r="L9" s="101">
        <v>3</v>
      </c>
      <c r="M9" s="22">
        <v>48.026644166324495</v>
      </c>
      <c r="N9" s="20">
        <v>8.6851300220274347E-2</v>
      </c>
      <c r="O9" s="22">
        <v>29.166803087297001</v>
      </c>
      <c r="P9" s="22">
        <v>3.994348366941924</v>
      </c>
      <c r="Q9" s="20">
        <v>3.1619690714103303E-2</v>
      </c>
      <c r="R9" s="22">
        <v>1.3131691580701808</v>
      </c>
      <c r="S9" s="22">
        <v>14.382530469123868</v>
      </c>
      <c r="T9" s="22">
        <v>2.4042707684284608</v>
      </c>
      <c r="U9" s="22">
        <v>0.16982116240197903</v>
      </c>
      <c r="V9" s="22">
        <v>6.1978073778885465E-3</v>
      </c>
      <c r="W9" s="26">
        <v>0.5858405322212743</v>
      </c>
      <c r="X9" s="20">
        <f t="shared" si="0"/>
        <v>100.16809650912144</v>
      </c>
      <c r="Y9" s="22">
        <f t="shared" si="1"/>
        <v>99.582255976900171</v>
      </c>
      <c r="Z9" s="23">
        <f t="shared" ref="Z9:Z70" si="13">100/Y9</f>
        <v>1.0041949644442352</v>
      </c>
      <c r="AA9" s="22"/>
      <c r="AB9" s="22">
        <f t="shared" si="2"/>
        <v>48.228114230978157</v>
      </c>
      <c r="AC9" s="22">
        <f t="shared" si="3"/>
        <v>8.7215638336633997E-2</v>
      </c>
      <c r="AD9" s="22">
        <f t="shared" si="4"/>
        <v>29.28915678920022</v>
      </c>
      <c r="AE9" s="22">
        <f t="shared" si="5"/>
        <v>4.0111045163191346</v>
      </c>
      <c r="AF9" s="22">
        <f t="shared" si="6"/>
        <v>3.1752334192386676E-2</v>
      </c>
      <c r="AG9" s="22">
        <f t="shared" si="7"/>
        <v>1.3186778559975514</v>
      </c>
      <c r="AH9" s="22">
        <f t="shared" si="8"/>
        <v>14.442864673059971</v>
      </c>
      <c r="AI9" s="22">
        <f t="shared" si="9"/>
        <v>2.4143565988163322</v>
      </c>
      <c r="AJ9" s="22">
        <f t="shared" si="10"/>
        <v>0.17053355614013402</v>
      </c>
      <c r="AK9" s="22">
        <f t="shared" si="11"/>
        <v>6.2238069594710071E-3</v>
      </c>
      <c r="AL9" s="22">
        <f t="shared" ref="AL9:AL70" si="14">AK9+AJ9+AI9+AH9+AG9+AF9+AE9+AD9+AC9+AB9</f>
        <v>100</v>
      </c>
      <c r="AM9" s="22"/>
      <c r="AN9" s="22">
        <f t="shared" ref="AN9:AN70" si="15">AE9*0.8998</f>
        <v>3.6091918437839574</v>
      </c>
      <c r="AO9" s="22">
        <f t="shared" ref="AO9:AO70" si="16">AN9*0.95</f>
        <v>3.4287322515947594</v>
      </c>
      <c r="AP9" s="22">
        <f t="shared" ref="AP9:AP70" si="17">(AN9-AO9)*1.11</f>
        <v>0.20031014733000985</v>
      </c>
      <c r="AQ9" s="22"/>
      <c r="AR9" s="35">
        <v>5.4979370590423269</v>
      </c>
      <c r="AS9" s="24">
        <v>30.886376570782488</v>
      </c>
      <c r="AT9" s="24">
        <v>52.284009364610299</v>
      </c>
      <c r="AU9" s="24">
        <v>30.699005441681201</v>
      </c>
      <c r="AV9" s="24">
        <v>1668.4596256505199</v>
      </c>
      <c r="AW9" s="24">
        <v>2691.94763923961</v>
      </c>
      <c r="AX9" s="24">
        <v>9.9536807049614993</v>
      </c>
      <c r="AY9" s="24">
        <v>278.09310657219498</v>
      </c>
      <c r="AZ9" s="24">
        <v>1.9364579057765074</v>
      </c>
      <c r="BA9" s="24">
        <v>5.9762321152925999</v>
      </c>
      <c r="BB9" s="35">
        <v>76.633173442146258</v>
      </c>
      <c r="BC9" s="4"/>
      <c r="BD9" s="9" t="s">
        <v>290</v>
      </c>
      <c r="BE9" s="26">
        <v>0.10551548102921415</v>
      </c>
      <c r="BF9" s="30">
        <v>31.495904822418158</v>
      </c>
      <c r="BG9" s="30">
        <v>48.161180017633839</v>
      </c>
      <c r="BH9" s="26">
        <v>1.9123646629671292E-2</v>
      </c>
      <c r="BI9" s="26">
        <v>3.4606967829269464</v>
      </c>
      <c r="BJ9" s="26">
        <v>29.124678527882715</v>
      </c>
      <c r="BK9" s="26">
        <v>1616.3442944267472</v>
      </c>
      <c r="BL9" s="26">
        <v>2759.9617115000906</v>
      </c>
      <c r="BM9" s="26">
        <v>10.17313873118159</v>
      </c>
      <c r="BN9" s="26">
        <v>15.863593484419242</v>
      </c>
      <c r="BO9" s="26">
        <v>0.53279411302287083</v>
      </c>
      <c r="BP9" s="26">
        <v>1.2762024700995369</v>
      </c>
      <c r="BQ9" s="26">
        <v>256.51770661597362</v>
      </c>
      <c r="BR9" s="26">
        <v>2.1423783302941102</v>
      </c>
      <c r="BS9" s="26">
        <v>5.4151748264342521</v>
      </c>
      <c r="BT9" s="26">
        <v>0.27336210316962883</v>
      </c>
      <c r="BU9" s="26">
        <v>0.23085273534136416</v>
      </c>
      <c r="BV9" s="26">
        <v>64.000347028057035</v>
      </c>
      <c r="BW9" s="26">
        <v>1.7448886928444218</v>
      </c>
      <c r="BX9" s="26">
        <v>3.2698284590654243</v>
      </c>
      <c r="BY9" s="26">
        <v>0.3695068642603635</v>
      </c>
      <c r="BZ9" s="26">
        <v>0.7909420279729158</v>
      </c>
      <c r="CA9" s="26">
        <v>0.2195492749860648</v>
      </c>
      <c r="CB9" s="26">
        <v>0.30857973305154568</v>
      </c>
      <c r="CC9" s="26">
        <v>0.28679302404103785</v>
      </c>
      <c r="CD9" s="26">
        <v>4.9080829424604039E-2</v>
      </c>
      <c r="CE9" s="26">
        <v>0.31782832648224074</v>
      </c>
      <c r="CF9" s="26">
        <v>6.5910248610294417E-2</v>
      </c>
      <c r="CG9" s="26">
        <v>0.18397806008835765</v>
      </c>
      <c r="CH9" s="26">
        <v>2.8396913088625162E-2</v>
      </c>
      <c r="CI9" s="26">
        <v>0.19302728500500069</v>
      </c>
      <c r="CJ9" s="26">
        <v>2.5882411057231818E-2</v>
      </c>
      <c r="CK9" s="26">
        <v>0.13309365214592789</v>
      </c>
      <c r="CL9" s="26">
        <v>2.7570223712714535E-2</v>
      </c>
      <c r="CM9" s="26">
        <v>7.2418496888479602</v>
      </c>
      <c r="CN9" s="26">
        <v>0.1611706314349905</v>
      </c>
      <c r="CO9" s="26">
        <v>0.31630207429739537</v>
      </c>
    </row>
    <row r="10" spans="1:93" s="3" customFormat="1" ht="12" customHeight="1">
      <c r="A10" s="17" t="s">
        <v>293</v>
      </c>
      <c r="B10" s="18">
        <v>565.83000000000004</v>
      </c>
      <c r="C10" s="34">
        <f t="shared" si="12"/>
        <v>183.84931158768001</v>
      </c>
      <c r="D10" s="34">
        <f t="shared" ref="D10:D13" si="18">B10*0.383864035</f>
        <v>217.20178692405</v>
      </c>
      <c r="E10" s="34">
        <v>2938.8999999999996</v>
      </c>
      <c r="F10" s="34">
        <v>2964.7999999999993</v>
      </c>
      <c r="G10" s="34">
        <v>-1363.0999999999997</v>
      </c>
      <c r="H10" s="34" t="s">
        <v>464</v>
      </c>
      <c r="I10" s="34" t="s">
        <v>284</v>
      </c>
      <c r="J10" s="18" t="s">
        <v>294</v>
      </c>
      <c r="K10" s="19" t="s">
        <v>292</v>
      </c>
      <c r="L10" s="101">
        <v>3</v>
      </c>
      <c r="M10" s="22">
        <v>49.692877258219099</v>
      </c>
      <c r="N10" s="20">
        <v>9.3663838381343789E-2</v>
      </c>
      <c r="O10" s="22">
        <v>24.205645822515599</v>
      </c>
      <c r="P10" s="22">
        <v>4.4925341564920549</v>
      </c>
      <c r="Q10" s="20">
        <v>5.3239934442004103E-2</v>
      </c>
      <c r="R10" s="22">
        <v>5.0256179777680003</v>
      </c>
      <c r="S10" s="22">
        <v>12.291110370946299</v>
      </c>
      <c r="T10" s="22">
        <v>2.1962653844772841</v>
      </c>
      <c r="U10" s="22">
        <v>0.16833103593283349</v>
      </c>
      <c r="V10" s="22">
        <v>4.1233289633587869E-2</v>
      </c>
      <c r="W10" s="26">
        <v>2.6916000000000002</v>
      </c>
      <c r="X10" s="20">
        <f t="shared" si="0"/>
        <v>100.95211906880812</v>
      </c>
      <c r="Y10" s="22">
        <f t="shared" si="1"/>
        <v>98.260519068808122</v>
      </c>
      <c r="Z10" s="23">
        <f t="shared" si="13"/>
        <v>1.017702745188775</v>
      </c>
      <c r="AA10" s="22"/>
      <c r="AB10" s="22">
        <f t="shared" si="2"/>
        <v>50.572577602018427</v>
      </c>
      <c r="AC10" s="22">
        <f t="shared" si="3"/>
        <v>9.5321945445611317E-2</v>
      </c>
      <c r="AD10" s="22">
        <f t="shared" si="4"/>
        <v>24.634152202641328</v>
      </c>
      <c r="AE10" s="22">
        <f t="shared" si="5"/>
        <v>4.5720643439163018</v>
      </c>
      <c r="AF10" s="22">
        <f t="shared" si="6"/>
        <v>5.418242743529799E-2</v>
      </c>
      <c r="AG10" s="22">
        <f t="shared" si="7"/>
        <v>5.1145852122445543</v>
      </c>
      <c r="AH10" s="22">
        <f t="shared" si="8"/>
        <v>12.508696765930271</v>
      </c>
      <c r="AI10" s="22">
        <f t="shared" si="9"/>
        <v>2.2351453109456125</v>
      </c>
      <c r="AJ10" s="22">
        <f t="shared" si="10"/>
        <v>0.17131095736931498</v>
      </c>
      <c r="AK10" s="22">
        <f t="shared" si="11"/>
        <v>4.1963232053266235E-2</v>
      </c>
      <c r="AL10" s="22">
        <f t="shared" si="14"/>
        <v>99.999999999999986</v>
      </c>
      <c r="AM10" s="22"/>
      <c r="AN10" s="22">
        <f t="shared" si="15"/>
        <v>4.1139434966558888</v>
      </c>
      <c r="AO10" s="22">
        <f t="shared" si="16"/>
        <v>3.9082463218230941</v>
      </c>
      <c r="AP10" s="22">
        <f t="shared" si="17"/>
        <v>0.22832386406440214</v>
      </c>
      <c r="AQ10" s="22"/>
      <c r="AR10" s="35">
        <v>4.7081093287886038</v>
      </c>
      <c r="AS10" s="24">
        <v>18.314453608741299</v>
      </c>
      <c r="AT10" s="24">
        <v>17.040248889792998</v>
      </c>
      <c r="AU10" s="24">
        <v>23.577029906409265</v>
      </c>
      <c r="AV10" s="24">
        <v>197.50060387900947</v>
      </c>
      <c r="AW10" s="24">
        <v>78.385836881982002</v>
      </c>
      <c r="AX10" s="24">
        <v>13.824292236232701</v>
      </c>
      <c r="AY10" s="24">
        <v>198.601902860682</v>
      </c>
      <c r="AZ10" s="24">
        <v>1.3068297137142149</v>
      </c>
      <c r="BA10" s="24">
        <v>1.8359737236422</v>
      </c>
      <c r="BB10" s="35">
        <v>72.539131318936484</v>
      </c>
      <c r="BC10" s="4"/>
      <c r="BD10" s="9" t="s">
        <v>293</v>
      </c>
      <c r="BE10" s="26">
        <v>8.0000835970155101E-2</v>
      </c>
      <c r="BF10" s="30">
        <v>17.048780523056688</v>
      </c>
      <c r="BG10" s="30">
        <v>17.68024854018384</v>
      </c>
      <c r="BH10" s="26">
        <v>3.7454710179428953E-2</v>
      </c>
      <c r="BI10" s="26">
        <v>2.9165415168544579</v>
      </c>
      <c r="BJ10" s="26">
        <v>24.198002266787736</v>
      </c>
      <c r="BK10" s="26">
        <v>190.76574177004505</v>
      </c>
      <c r="BL10" s="26">
        <v>72.952365319224612</v>
      </c>
      <c r="BM10" s="26">
        <v>13.891599201509111</v>
      </c>
      <c r="BN10" s="26">
        <v>11.663946375372396</v>
      </c>
      <c r="BO10" s="26">
        <v>0.41490025422446519</v>
      </c>
      <c r="BP10" s="26">
        <v>1.2625725319273817</v>
      </c>
      <c r="BQ10" s="26">
        <v>190.84869410548748</v>
      </c>
      <c r="BR10" s="26">
        <v>1.0306829713714201</v>
      </c>
      <c r="BS10" s="26">
        <v>2.0945882570166092</v>
      </c>
      <c r="BT10" s="26">
        <v>0.11814561667150009</v>
      </c>
      <c r="BU10" s="26">
        <v>0.25735948424387267</v>
      </c>
      <c r="BV10" s="26">
        <v>41.287512317933611</v>
      </c>
      <c r="BW10" s="26">
        <v>1.3250448216795274</v>
      </c>
      <c r="BX10" s="26">
        <v>2.589244441462748</v>
      </c>
      <c r="BY10" s="26">
        <v>0.26762830744180499</v>
      </c>
      <c r="BZ10" s="26">
        <v>0.57812462983332003</v>
      </c>
      <c r="CA10" s="26">
        <v>0.13409340321924401</v>
      </c>
      <c r="CB10" s="26">
        <v>0.21532074074074084</v>
      </c>
      <c r="CC10" s="26">
        <v>0.15983678923844702</v>
      </c>
      <c r="CD10" s="26">
        <v>2.376624611327267E-2</v>
      </c>
      <c r="CE10" s="26">
        <v>0.15285034352691543</v>
      </c>
      <c r="CF10" s="26">
        <v>2.9675421863933599E-2</v>
      </c>
      <c r="CG10" s="26">
        <v>8.6296536150403058E-2</v>
      </c>
      <c r="CH10" s="26">
        <v>1.3750826068057409E-2</v>
      </c>
      <c r="CI10" s="26">
        <v>9.6698953834784468E-2</v>
      </c>
      <c r="CJ10" s="26">
        <v>1.4020133089724246E-2</v>
      </c>
      <c r="CK10" s="26">
        <v>5.4680298014676026E-2</v>
      </c>
      <c r="CL10" s="26">
        <v>2.0138886033062679E-2</v>
      </c>
      <c r="CM10" s="26">
        <v>3.0461959584551956</v>
      </c>
      <c r="CN10" s="26">
        <v>8.1788112407629412E-2</v>
      </c>
      <c r="CO10" s="26">
        <v>0.29709723477414002</v>
      </c>
    </row>
    <row r="11" spans="1:93" s="3" customFormat="1" ht="12" customHeight="1">
      <c r="A11" s="17" t="s">
        <v>295</v>
      </c>
      <c r="B11" s="18">
        <v>565.83000000000004</v>
      </c>
      <c r="C11" s="34">
        <f t="shared" si="12"/>
        <v>183.84931158768001</v>
      </c>
      <c r="D11" s="34">
        <f t="shared" si="18"/>
        <v>217.20178692405</v>
      </c>
      <c r="E11" s="34">
        <v>2938.8999999999996</v>
      </c>
      <c r="F11" s="34">
        <v>2964.7999999999993</v>
      </c>
      <c r="G11" s="34">
        <v>-1363.0999999999997</v>
      </c>
      <c r="H11" s="34" t="s">
        <v>464</v>
      </c>
      <c r="I11" s="34" t="s">
        <v>284</v>
      </c>
      <c r="J11" s="18" t="s">
        <v>291</v>
      </c>
      <c r="K11" s="19" t="s">
        <v>292</v>
      </c>
      <c r="L11" s="101">
        <v>3</v>
      </c>
      <c r="M11" s="22">
        <v>47.944474196920602</v>
      </c>
      <c r="N11" s="20">
        <v>7.7692643033079156E-2</v>
      </c>
      <c r="O11" s="22">
        <v>28.42808766294899</v>
      </c>
      <c r="P11" s="22">
        <v>2.2729430040300254</v>
      </c>
      <c r="Q11" s="20">
        <v>3.1104182351357298E-2</v>
      </c>
      <c r="R11" s="22">
        <v>0.96277813650981903</v>
      </c>
      <c r="S11" s="22">
        <v>14.040186561222919</v>
      </c>
      <c r="T11" s="22">
        <v>2.4077969942046376</v>
      </c>
      <c r="U11" s="22">
        <v>0.1935522408187377</v>
      </c>
      <c r="V11" s="22">
        <v>2.4889272220796906E-2</v>
      </c>
      <c r="W11" s="26">
        <v>4.2619999999999996</v>
      </c>
      <c r="X11" s="20">
        <f t="shared" si="0"/>
        <v>100.64550489426097</v>
      </c>
      <c r="Y11" s="22">
        <f t="shared" si="1"/>
        <v>96.383504894260966</v>
      </c>
      <c r="Z11" s="23">
        <f t="shared" si="13"/>
        <v>1.0375219298126435</v>
      </c>
      <c r="AA11" s="22"/>
      <c r="AB11" s="22">
        <f t="shared" si="2"/>
        <v>49.743443392641552</v>
      </c>
      <c r="AC11" s="22">
        <f t="shared" si="3"/>
        <v>8.0607820931925117E-2</v>
      </c>
      <c r="AD11" s="22">
        <f t="shared" si="4"/>
        <v>29.494764372945838</v>
      </c>
      <c r="AE11" s="22">
        <f t="shared" si="5"/>
        <v>2.358228211895379</v>
      </c>
      <c r="AF11" s="22">
        <f t="shared" si="6"/>
        <v>3.2271271298424588E-2</v>
      </c>
      <c r="AG11" s="22">
        <f t="shared" si="7"/>
        <v>0.99890343017308814</v>
      </c>
      <c r="AH11" s="22">
        <f t="shared" si="8"/>
        <v>14.567001455929546</v>
      </c>
      <c r="AI11" s="22">
        <f t="shared" si="9"/>
        <v>2.4981421840242777</v>
      </c>
      <c r="AJ11" s="22">
        <f t="shared" si="10"/>
        <v>0.20081469441381825</v>
      </c>
      <c r="AK11" s="22">
        <f t="shared" si="11"/>
        <v>2.5823165746153422E-2</v>
      </c>
      <c r="AL11" s="22">
        <f t="shared" si="14"/>
        <v>100</v>
      </c>
      <c r="AM11" s="22"/>
      <c r="AN11" s="22">
        <f t="shared" si="15"/>
        <v>2.1219337450634623</v>
      </c>
      <c r="AO11" s="22">
        <f t="shared" si="16"/>
        <v>2.0158370578102893</v>
      </c>
      <c r="AP11" s="22">
        <f t="shared" si="17"/>
        <v>0.11776732285102205</v>
      </c>
      <c r="AQ11" s="22"/>
      <c r="AR11" s="35">
        <v>2.5174052340737814</v>
      </c>
      <c r="AS11" s="24">
        <v>21.467294354614555</v>
      </c>
      <c r="AT11" s="24">
        <v>10.445787887553299</v>
      </c>
      <c r="AU11" s="24">
        <v>21.871031117178202</v>
      </c>
      <c r="AV11" s="24">
        <v>792.77584218006098</v>
      </c>
      <c r="AW11" s="24">
        <v>1262.0611804069399</v>
      </c>
      <c r="AX11" s="24">
        <v>9.5444348555651999</v>
      </c>
      <c r="AY11" s="24">
        <v>283.58936600195699</v>
      </c>
      <c r="AZ11" s="24">
        <v>1.1911860567582357</v>
      </c>
      <c r="BA11" s="24">
        <v>1.5193072416205</v>
      </c>
      <c r="BB11" s="35">
        <v>63.820763229336421</v>
      </c>
      <c r="BC11" s="4"/>
      <c r="BD11" s="9" t="s">
        <v>295</v>
      </c>
      <c r="BE11" s="26">
        <v>9.4042748624976413E-2</v>
      </c>
      <c r="BF11" s="30">
        <v>19.790291539400879</v>
      </c>
      <c r="BG11" s="30">
        <v>11.838096608496249</v>
      </c>
      <c r="BH11" s="26">
        <v>1.6014939621020473E-2</v>
      </c>
      <c r="BI11" s="26">
        <v>2.200777575634024</v>
      </c>
      <c r="BJ11" s="26">
        <v>25.170919321298257</v>
      </c>
      <c r="BK11" s="26">
        <v>818.87653978083063</v>
      </c>
      <c r="BL11" s="26">
        <v>1288.4626893221744</v>
      </c>
      <c r="BM11" s="26">
        <v>10.667147588481731</v>
      </c>
      <c r="BN11" s="26">
        <v>17.078251866600294</v>
      </c>
      <c r="BO11" s="26">
        <v>0.44001810470441022</v>
      </c>
      <c r="BP11" s="26">
        <v>1.1294609742443289</v>
      </c>
      <c r="BQ11" s="26">
        <v>290.58936600195705</v>
      </c>
      <c r="BR11" s="26">
        <v>1.46896996416363</v>
      </c>
      <c r="BS11" s="26">
        <v>1.4943966903235189</v>
      </c>
      <c r="BT11" s="26">
        <v>0.10565264554343215</v>
      </c>
      <c r="BU11" s="26">
        <v>0.23323985991233745</v>
      </c>
      <c r="BV11" s="26">
        <v>60.061999104391887</v>
      </c>
      <c r="BW11" s="26">
        <v>1.9699369169730843</v>
      </c>
      <c r="BX11" s="26">
        <v>3.632442196531791</v>
      </c>
      <c r="BY11" s="26">
        <v>0.40050172733415201</v>
      </c>
      <c r="BZ11" s="26">
        <v>0.75281617028305348</v>
      </c>
      <c r="CA11" s="26">
        <v>0.16117609970094149</v>
      </c>
      <c r="CB11" s="26">
        <v>0.34738799265738035</v>
      </c>
      <c r="CC11" s="26">
        <v>0.23759538770603816</v>
      </c>
      <c r="CD11" s="26">
        <v>3.547544655607144E-2</v>
      </c>
      <c r="CE11" s="26">
        <v>0.22408798657808721</v>
      </c>
      <c r="CF11" s="26">
        <v>4.0657924011758391E-2</v>
      </c>
      <c r="CG11" s="26">
        <v>0.12204993491984911</v>
      </c>
      <c r="CH11" s="26">
        <v>1.9044902919070579E-2</v>
      </c>
      <c r="CI11" s="26">
        <v>0.11156247467790291</v>
      </c>
      <c r="CJ11" s="26">
        <v>1.5025933123010499E-2</v>
      </c>
      <c r="CK11" s="26">
        <v>5.8793524877857245E-2</v>
      </c>
      <c r="CL11" s="26">
        <v>2.1209221737475477E-2</v>
      </c>
      <c r="CM11" s="26">
        <v>5.6076049192100097</v>
      </c>
      <c r="CN11" s="26">
        <v>8.0086410875199521E-2</v>
      </c>
      <c r="CO11" s="26">
        <v>0.33289499287467628</v>
      </c>
    </row>
    <row r="12" spans="1:93" s="3" customFormat="1" ht="12" customHeight="1">
      <c r="A12" s="17" t="s">
        <v>296</v>
      </c>
      <c r="B12" s="18">
        <v>590</v>
      </c>
      <c r="C12" s="34">
        <f t="shared" si="12"/>
        <v>191.70262063999999</v>
      </c>
      <c r="D12" s="34">
        <f t="shared" si="18"/>
        <v>226.47978065000001</v>
      </c>
      <c r="E12" s="34">
        <v>2948.18</v>
      </c>
      <c r="F12" s="34">
        <v>2974.0799999999995</v>
      </c>
      <c r="G12" s="34">
        <v>-1372.3799999999999</v>
      </c>
      <c r="H12" s="34" t="s">
        <v>464</v>
      </c>
      <c r="I12" s="18" t="s">
        <v>288</v>
      </c>
      <c r="J12" s="18" t="s">
        <v>289</v>
      </c>
      <c r="K12" s="19" t="s">
        <v>298</v>
      </c>
      <c r="L12" s="101">
        <v>2</v>
      </c>
      <c r="M12" s="22">
        <v>43.190579773564693</v>
      </c>
      <c r="N12" s="20">
        <v>2.6412196969111901E-2</v>
      </c>
      <c r="O12" s="22">
        <v>19.168600204655995</v>
      </c>
      <c r="P12" s="20">
        <v>9.1999518814258554</v>
      </c>
      <c r="Q12" s="20">
        <v>0.12908255302252</v>
      </c>
      <c r="R12" s="22">
        <v>13.455257976863175</v>
      </c>
      <c r="S12" s="22">
        <v>9.8621917881395174</v>
      </c>
      <c r="T12" s="22">
        <v>1.2055722881891742</v>
      </c>
      <c r="U12" s="22">
        <v>6.7832965625871669E-2</v>
      </c>
      <c r="V12" s="22">
        <v>3.866641139953661E-2</v>
      </c>
      <c r="W12" s="22">
        <v>4.0051679586563473</v>
      </c>
      <c r="X12" s="20">
        <f t="shared" si="0"/>
        <v>100.34931599851178</v>
      </c>
      <c r="Y12" s="22">
        <f t="shared" si="1"/>
        <v>96.34414803985544</v>
      </c>
      <c r="Z12" s="23">
        <f t="shared" si="13"/>
        <v>1.0379457604278386</v>
      </c>
      <c r="AA12" s="22"/>
      <c r="AB12" s="22">
        <f t="shared" si="2"/>
        <v>44.829479166391828</v>
      </c>
      <c r="AC12" s="22">
        <f t="shared" si="3"/>
        <v>2.7414427867674705E-2</v>
      </c>
      <c r="AD12" s="22">
        <f t="shared" si="4"/>
        <v>19.895967315758888</v>
      </c>
      <c r="AE12" s="22">
        <f t="shared" si="5"/>
        <v>9.5490510514660834</v>
      </c>
      <c r="AF12" s="22">
        <f t="shared" si="6"/>
        <v>0.13398068865492632</v>
      </c>
      <c r="AG12" s="22">
        <f t="shared" si="7"/>
        <v>13.96582797254799</v>
      </c>
      <c r="AH12" s="22">
        <f t="shared" si="8"/>
        <v>10.236420155025657</v>
      </c>
      <c r="AI12" s="22">
        <f t="shared" si="9"/>
        <v>1.2513186454152418</v>
      </c>
      <c r="AJ12" s="22">
        <f t="shared" si="10"/>
        <v>7.0406939088620807E-2</v>
      </c>
      <c r="AK12" s="22">
        <f t="shared" si="11"/>
        <v>4.0133637783107676E-2</v>
      </c>
      <c r="AL12" s="22">
        <f t="shared" si="14"/>
        <v>100.00000000000003</v>
      </c>
      <c r="AM12" s="22"/>
      <c r="AN12" s="22">
        <f t="shared" si="15"/>
        <v>8.5922361361091824</v>
      </c>
      <c r="AO12" s="22">
        <f t="shared" si="16"/>
        <v>8.1626243293037231</v>
      </c>
      <c r="AP12" s="22">
        <f t="shared" si="17"/>
        <v>0.47686910555405987</v>
      </c>
      <c r="AQ12" s="22"/>
      <c r="AR12" s="35">
        <v>3.959363460851109</v>
      </c>
      <c r="AS12" s="24">
        <v>8.971086988403</v>
      </c>
      <c r="AT12" s="24">
        <v>39.098377004999897</v>
      </c>
      <c r="AU12" s="24">
        <v>91.583685143658698</v>
      </c>
      <c r="AV12" s="24">
        <v>790.97297662392862</v>
      </c>
      <c r="AW12" s="24">
        <v>63.977231447784398</v>
      </c>
      <c r="AX12" s="24">
        <v>58.938870503642946</v>
      </c>
      <c r="AY12" s="24">
        <v>180.35356638535299</v>
      </c>
      <c r="AZ12" s="24">
        <v>1.4491194670895733</v>
      </c>
      <c r="BA12" s="24">
        <v>6.019639454163265</v>
      </c>
      <c r="BB12" s="24">
        <v>39.645177169141348</v>
      </c>
      <c r="BC12" s="4"/>
      <c r="BD12" s="9" t="s">
        <v>296</v>
      </c>
      <c r="BE12" s="26">
        <v>2.351557754903159E-2</v>
      </c>
      <c r="BF12" s="30">
        <v>10.756562995303385</v>
      </c>
      <c r="BG12" s="30">
        <v>42.510124617834649</v>
      </c>
      <c r="BH12" s="26">
        <v>0.12834063887811653</v>
      </c>
      <c r="BI12" s="26">
        <v>9.1200073405056532</v>
      </c>
      <c r="BJ12" s="26">
        <v>90.483430494915083</v>
      </c>
      <c r="BK12" s="26">
        <v>817.82032326522176</v>
      </c>
      <c r="BL12" s="26">
        <v>61.221565597940923</v>
      </c>
      <c r="BM12" s="26">
        <v>65.51276223684431</v>
      </c>
      <c r="BN12" s="26">
        <v>10.346636641381474</v>
      </c>
      <c r="BO12" s="26" t="s">
        <v>203</v>
      </c>
      <c r="BP12" s="26">
        <v>0.93710483335688222</v>
      </c>
      <c r="BQ12" s="26">
        <v>179.7352040060718</v>
      </c>
      <c r="BR12" s="26">
        <v>1.169161380658204</v>
      </c>
      <c r="BS12" s="26">
        <v>7.2593875524614431</v>
      </c>
      <c r="BT12" s="26">
        <v>1.076566002463063</v>
      </c>
      <c r="BU12" s="26">
        <v>0.10051308585993499</v>
      </c>
      <c r="BV12" s="26">
        <v>40.73070640921938</v>
      </c>
      <c r="BW12" s="26">
        <v>1.360204824979854</v>
      </c>
      <c r="BX12" s="26">
        <v>2.1693349139337812</v>
      </c>
      <c r="BY12" s="26">
        <v>0.259494941240618</v>
      </c>
      <c r="BZ12" s="26">
        <v>0.78895151780497996</v>
      </c>
      <c r="CA12" s="26">
        <v>0.23667177145721</v>
      </c>
      <c r="CB12" s="26">
        <v>0.17268812437677736</v>
      </c>
      <c r="CC12" s="26">
        <v>0.14400890187677684</v>
      </c>
      <c r="CD12" s="26">
        <v>2.6040282226986382E-2</v>
      </c>
      <c r="CE12" s="26">
        <v>0.15261857390558001</v>
      </c>
      <c r="CF12" s="26">
        <v>3.4901581181132901E-2</v>
      </c>
      <c r="CG12" s="26">
        <v>8.2772129040544623E-2</v>
      </c>
      <c r="CH12" s="26">
        <v>1.4446528298741299E-2</v>
      </c>
      <c r="CI12" s="26">
        <v>8.815178922166822E-2</v>
      </c>
      <c r="CJ12" s="26">
        <v>1.6971886304909561E-2</v>
      </c>
      <c r="CK12" s="26">
        <v>0.194199551363469</v>
      </c>
      <c r="CL12" s="26">
        <v>4.2691434812028695E-2</v>
      </c>
      <c r="CM12" s="26">
        <v>0.229349383942135</v>
      </c>
      <c r="CN12" s="26">
        <v>0.2853047265427367</v>
      </c>
      <c r="CO12" s="26">
        <v>5.4924545769585803E-2</v>
      </c>
    </row>
    <row r="13" spans="1:93" s="3" customFormat="1" ht="12" customHeight="1">
      <c r="A13" s="17" t="s">
        <v>299</v>
      </c>
      <c r="B13" s="18">
        <v>590</v>
      </c>
      <c r="C13" s="34">
        <f t="shared" si="12"/>
        <v>191.70262063999999</v>
      </c>
      <c r="D13" s="34">
        <f t="shared" si="18"/>
        <v>226.47978065000001</v>
      </c>
      <c r="E13" s="34">
        <v>2948.18</v>
      </c>
      <c r="F13" s="34">
        <v>2974.0799999999995</v>
      </c>
      <c r="G13" s="34">
        <v>-1372.3799999999999</v>
      </c>
      <c r="H13" s="34" t="s">
        <v>464</v>
      </c>
      <c r="I13" s="18" t="s">
        <v>288</v>
      </c>
      <c r="J13" s="18" t="s">
        <v>291</v>
      </c>
      <c r="K13" s="19" t="s">
        <v>298</v>
      </c>
      <c r="L13" s="101">
        <v>2</v>
      </c>
      <c r="M13" s="22">
        <v>50.923105218764185</v>
      </c>
      <c r="N13" s="20">
        <v>0.15782818235652799</v>
      </c>
      <c r="O13" s="22">
        <v>29.557936757339363</v>
      </c>
      <c r="P13" s="20">
        <v>1.0157046030066872</v>
      </c>
      <c r="Q13" s="20">
        <v>1.7249208508978001E-2</v>
      </c>
      <c r="R13" s="22">
        <v>7.6820092618486172E-2</v>
      </c>
      <c r="S13" s="22">
        <v>12.801757953141532</v>
      </c>
      <c r="T13" s="22">
        <v>2.7481227697397532</v>
      </c>
      <c r="U13" s="22">
        <v>1.1498443405139158</v>
      </c>
      <c r="V13" s="22">
        <v>4.0390622025718005E-2</v>
      </c>
      <c r="W13" s="22">
        <v>1.947662804634511</v>
      </c>
      <c r="X13" s="20">
        <f t="shared" si="0"/>
        <v>100.43642255264963</v>
      </c>
      <c r="Y13" s="22">
        <f t="shared" si="1"/>
        <v>98.488759748015127</v>
      </c>
      <c r="Z13" s="23">
        <f t="shared" si="13"/>
        <v>1.0153442916313637</v>
      </c>
      <c r="AA13" s="22"/>
      <c r="AB13" s="22">
        <f t="shared" si="2"/>
        <v>51.704484196015521</v>
      </c>
      <c r="AC13" s="22">
        <f t="shared" si="3"/>
        <v>0.1602499440142546</v>
      </c>
      <c r="AD13" s="22">
        <f t="shared" si="4"/>
        <v>30.011482358965385</v>
      </c>
      <c r="AE13" s="22">
        <f t="shared" si="5"/>
        <v>1.0312898706465403</v>
      </c>
      <c r="AF13" s="22">
        <f t="shared" si="6"/>
        <v>1.7513885394749962E-2</v>
      </c>
      <c r="AG13" s="22">
        <f t="shared" si="7"/>
        <v>7.7998842522772602E-2</v>
      </c>
      <c r="AH13" s="22">
        <f t="shared" si="8"/>
        <v>12.998191860568665</v>
      </c>
      <c r="AI13" s="22">
        <f t="shared" si="9"/>
        <v>2.7902907669574311</v>
      </c>
      <c r="AJ13" s="22">
        <f t="shared" si="10"/>
        <v>1.1674878874054344</v>
      </c>
      <c r="AK13" s="22">
        <f t="shared" si="11"/>
        <v>4.1010387509252809E-2</v>
      </c>
      <c r="AL13" s="22">
        <f t="shared" si="14"/>
        <v>100</v>
      </c>
      <c r="AM13" s="22"/>
      <c r="AN13" s="22">
        <f t="shared" si="15"/>
        <v>0.92795462560775699</v>
      </c>
      <c r="AO13" s="22">
        <f t="shared" si="16"/>
        <v>0.88155689432736906</v>
      </c>
      <c r="AP13" s="22">
        <f t="shared" si="17"/>
        <v>5.1501481721230612E-2</v>
      </c>
      <c r="AQ13" s="22"/>
      <c r="AR13" s="35">
        <v>0.71441646006354387</v>
      </c>
      <c r="AS13" s="24">
        <v>14.269911465224</v>
      </c>
      <c r="AT13" s="24">
        <v>24.5744335324014</v>
      </c>
      <c r="AU13" s="24">
        <v>2.9822512005034501</v>
      </c>
      <c r="AV13" s="24">
        <v>58.775290438449403</v>
      </c>
      <c r="AW13" s="24">
        <v>19.192194940213501</v>
      </c>
      <c r="AX13" s="24">
        <v>30.264448058263802</v>
      </c>
      <c r="AY13" s="24">
        <v>314.20045363100616</v>
      </c>
      <c r="AZ13" s="24">
        <v>3.5496914819438938</v>
      </c>
      <c r="BA13" s="24">
        <v>24.200623451570369</v>
      </c>
      <c r="BB13" s="24">
        <v>288.09042558138952</v>
      </c>
      <c r="BC13" s="4"/>
      <c r="BD13" s="9" t="s">
        <v>299</v>
      </c>
      <c r="BE13" s="26">
        <v>0.16390764683122633</v>
      </c>
      <c r="BF13" s="30">
        <v>16.86028005439999</v>
      </c>
      <c r="BG13" s="30">
        <v>21.892512276790747</v>
      </c>
      <c r="BH13" s="26">
        <v>2.3106926011674626E-2</v>
      </c>
      <c r="BI13" s="26">
        <v>1.0967841740222195</v>
      </c>
      <c r="BJ13" s="26">
        <v>2.1046969130182864</v>
      </c>
      <c r="BK13" s="26">
        <v>58.944848483308192</v>
      </c>
      <c r="BL13" s="26">
        <v>23.79192799036008</v>
      </c>
      <c r="BM13" s="26">
        <v>30.152415753810111</v>
      </c>
      <c r="BN13" s="26">
        <v>19.126653189024356</v>
      </c>
      <c r="BO13" s="26" t="s">
        <v>203</v>
      </c>
      <c r="BP13" s="26">
        <v>62.241193061989314</v>
      </c>
      <c r="BQ13" s="26">
        <v>317.90089801192954</v>
      </c>
      <c r="BR13" s="26">
        <v>3.3534379762955395</v>
      </c>
      <c r="BS13" s="26">
        <v>25.095837608406743</v>
      </c>
      <c r="BT13" s="26">
        <v>2.0446359194664083</v>
      </c>
      <c r="BU13" s="26">
        <v>1.3234219305680275</v>
      </c>
      <c r="BV13" s="26">
        <v>285.97655113865432</v>
      </c>
      <c r="BW13" s="26">
        <v>6.7305636014517347</v>
      </c>
      <c r="BX13" s="26">
        <v>11.573340561888683</v>
      </c>
      <c r="BY13" s="26">
        <v>1.2848934133198717</v>
      </c>
      <c r="BZ13" s="26">
        <v>5.0766201915047802</v>
      </c>
      <c r="CA13" s="26">
        <v>1.1540533219962781</v>
      </c>
      <c r="CB13" s="26">
        <v>0.50433205389437363</v>
      </c>
      <c r="CC13" s="26">
        <v>0.68575724706780339</v>
      </c>
      <c r="CD13" s="26">
        <v>9.0131450790029127E-2</v>
      </c>
      <c r="CE13" s="26">
        <v>0.50942034798912761</v>
      </c>
      <c r="CF13" s="26">
        <v>0.11752060170282702</v>
      </c>
      <c r="CG13" s="26">
        <v>0.30050440090661529</v>
      </c>
      <c r="CH13" s="26">
        <v>4.2447173069735639E-2</v>
      </c>
      <c r="CI13" s="26">
        <v>0.28519108923684366</v>
      </c>
      <c r="CJ13" s="26">
        <v>4.384900519376745E-2</v>
      </c>
      <c r="CK13" s="26">
        <v>0.64663662664114108</v>
      </c>
      <c r="CL13" s="26">
        <v>0.24057185443683538</v>
      </c>
      <c r="CM13" s="26">
        <v>2.0168658987011825</v>
      </c>
      <c r="CN13" s="26">
        <v>2.3864442373144894</v>
      </c>
      <c r="CO13" s="26">
        <v>0.64657223280603449</v>
      </c>
    </row>
    <row r="14" spans="1:93" s="3" customFormat="1" ht="12" customHeight="1">
      <c r="A14" s="17" t="s">
        <v>300</v>
      </c>
      <c r="B14" s="18" t="s">
        <v>283</v>
      </c>
      <c r="C14" s="18" t="s">
        <v>283</v>
      </c>
      <c r="D14" s="34" t="s">
        <v>283</v>
      </c>
      <c r="E14" s="34" t="s">
        <v>283</v>
      </c>
      <c r="F14" s="34" t="s">
        <v>283</v>
      </c>
      <c r="G14" s="34" t="s">
        <v>283</v>
      </c>
      <c r="H14" s="18" t="s">
        <v>400</v>
      </c>
      <c r="I14" s="34" t="s">
        <v>284</v>
      </c>
      <c r="J14" s="18" t="s">
        <v>301</v>
      </c>
      <c r="K14" s="19" t="s">
        <v>292</v>
      </c>
      <c r="L14" s="101">
        <v>3</v>
      </c>
      <c r="M14" s="22">
        <v>48.158940397448085</v>
      </c>
      <c r="N14" s="20">
        <v>0.11062933545689856</v>
      </c>
      <c r="O14" s="22">
        <v>26.966090500235467</v>
      </c>
      <c r="P14" s="22">
        <v>2.1520010557955427</v>
      </c>
      <c r="Q14" s="20">
        <v>3.94149324945312E-2</v>
      </c>
      <c r="R14" s="22">
        <v>1.7603173159524814</v>
      </c>
      <c r="S14" s="22">
        <v>12.095120969984537</v>
      </c>
      <c r="T14" s="22">
        <v>3.1056052672444343</v>
      </c>
      <c r="U14" s="22">
        <v>0.24699419330964312</v>
      </c>
      <c r="V14" s="22">
        <v>5.1294210292146168E-2</v>
      </c>
      <c r="W14" s="26">
        <v>6.4158999999999997</v>
      </c>
      <c r="X14" s="20">
        <f t="shared" si="0"/>
        <v>101.10230817821375</v>
      </c>
      <c r="Y14" s="22">
        <f t="shared" si="1"/>
        <v>94.686408178213753</v>
      </c>
      <c r="Z14" s="23">
        <f t="shared" si="13"/>
        <v>1.0561177884346957</v>
      </c>
      <c r="AA14" s="22"/>
      <c r="AB14" s="22">
        <f t="shared" si="2"/>
        <v>50.861513625911201</v>
      </c>
      <c r="AC14" s="22">
        <f t="shared" si="3"/>
        <v>0.11683760909873978</v>
      </c>
      <c r="AD14" s="22">
        <f t="shared" si="4"/>
        <v>28.47936786183854</v>
      </c>
      <c r="AE14" s="22">
        <f t="shared" si="5"/>
        <v>2.2727665957559187</v>
      </c>
      <c r="AF14" s="22">
        <f t="shared" si="6"/>
        <v>4.1626811337427114E-2</v>
      </c>
      <c r="AG14" s="22">
        <f t="shared" si="7"/>
        <v>1.8591024306670343</v>
      </c>
      <c r="AH14" s="22">
        <f t="shared" si="8"/>
        <v>12.773872409670181</v>
      </c>
      <c r="AI14" s="22">
        <f t="shared" si="9"/>
        <v>3.2798849665933343</v>
      </c>
      <c r="AJ14" s="22">
        <f t="shared" si="10"/>
        <v>0.260854961194392</v>
      </c>
      <c r="AK14" s="22">
        <f t="shared" si="11"/>
        <v>5.4172727933245617E-2</v>
      </c>
      <c r="AL14" s="22">
        <f t="shared" si="14"/>
        <v>100.00000000000001</v>
      </c>
      <c r="AM14" s="22"/>
      <c r="AN14" s="22">
        <f t="shared" si="15"/>
        <v>2.0450353828611756</v>
      </c>
      <c r="AO14" s="22">
        <f t="shared" si="16"/>
        <v>1.9427836137181167</v>
      </c>
      <c r="AP14" s="22">
        <f t="shared" si="17"/>
        <v>0.11349946374879538</v>
      </c>
      <c r="AQ14" s="22"/>
      <c r="AR14" s="35">
        <v>6.2216064113818925</v>
      </c>
      <c r="AS14" s="24">
        <v>36.779976817564005</v>
      </c>
      <c r="AT14" s="24">
        <v>37.894088584965743</v>
      </c>
      <c r="AU14" s="24">
        <v>9.4511952882500001</v>
      </c>
      <c r="AV14" s="24">
        <v>65.429162119173697</v>
      </c>
      <c r="AW14" s="24">
        <v>14.108689087302</v>
      </c>
      <c r="AX14" s="24">
        <v>11.0544186995958</v>
      </c>
      <c r="AY14" s="24">
        <v>340.45658414310532</v>
      </c>
      <c r="AZ14" s="24">
        <v>2.4295494994977638</v>
      </c>
      <c r="BA14" s="24">
        <v>8.4748284351086003</v>
      </c>
      <c r="BB14" s="35">
        <v>120.95537213265578</v>
      </c>
      <c r="BD14" s="9" t="s">
        <v>300</v>
      </c>
      <c r="BE14" s="26">
        <v>0.12236381546095185</v>
      </c>
      <c r="BF14" s="30">
        <v>35.293366926016354</v>
      </c>
      <c r="BG14" s="30">
        <v>34.138021050541141</v>
      </c>
      <c r="BH14" s="26">
        <v>3.1123852156537887E-2</v>
      </c>
      <c r="BI14" s="26">
        <v>2.0606022844581737</v>
      </c>
      <c r="BJ14" s="26">
        <v>8.8493263235737132</v>
      </c>
      <c r="BK14" s="26">
        <v>68.677159656079127</v>
      </c>
      <c r="BL14" s="26">
        <v>13.5577231975928</v>
      </c>
      <c r="BM14" s="26">
        <v>10.990774942346691</v>
      </c>
      <c r="BN14" s="26">
        <v>18.304556846390618</v>
      </c>
      <c r="BO14" s="26">
        <v>0.42636315409833353</v>
      </c>
      <c r="BP14" s="26">
        <v>3.1032079111128925</v>
      </c>
      <c r="BQ14" s="26">
        <v>322.28406977330701</v>
      </c>
      <c r="BR14" s="26">
        <v>2.2574729853243798</v>
      </c>
      <c r="BS14" s="26">
        <v>7.0658213566855999</v>
      </c>
      <c r="BT14" s="26">
        <v>0.33124165361039848</v>
      </c>
      <c r="BU14" s="26">
        <v>0.37398199405131688</v>
      </c>
      <c r="BV14" s="26">
        <v>104.43008994206231</v>
      </c>
      <c r="BW14" s="26">
        <v>2.7616818734324298</v>
      </c>
      <c r="BX14" s="26">
        <v>4.895260857927977</v>
      </c>
      <c r="BY14" s="26">
        <v>0.6052597716763104</v>
      </c>
      <c r="BZ14" s="26">
        <v>1.6204514320521599</v>
      </c>
      <c r="CA14" s="26">
        <v>0.38200456379650571</v>
      </c>
      <c r="CB14" s="26">
        <v>0.4480523251055073</v>
      </c>
      <c r="CC14" s="26">
        <v>0.42983639474832014</v>
      </c>
      <c r="CD14" s="26">
        <v>6.1171555724845381E-2</v>
      </c>
      <c r="CE14" s="26">
        <v>0.40386210300732706</v>
      </c>
      <c r="CF14" s="26">
        <v>7.8317692740036263E-2</v>
      </c>
      <c r="CG14" s="26">
        <v>0.22679994687199753</v>
      </c>
      <c r="CH14" s="26">
        <v>3.502491739256261E-2</v>
      </c>
      <c r="CI14" s="26">
        <v>0.23523231966358091</v>
      </c>
      <c r="CJ14" s="26">
        <v>3.5171187416319194E-2</v>
      </c>
      <c r="CK14" s="26">
        <v>0.18965707780757535</v>
      </c>
      <c r="CL14" s="26">
        <v>4.9119555859281433E-2</v>
      </c>
      <c r="CM14" s="26">
        <v>3.2132872839048372</v>
      </c>
      <c r="CN14" s="26">
        <v>0.37278963445879071</v>
      </c>
      <c r="CO14" s="26">
        <v>0.14741715702877869</v>
      </c>
    </row>
    <row r="15" spans="1:93" s="3" customFormat="1" ht="12" customHeight="1">
      <c r="A15" s="17" t="s">
        <v>302</v>
      </c>
      <c r="B15" s="18" t="s">
        <v>283</v>
      </c>
      <c r="C15" s="18" t="s">
        <v>283</v>
      </c>
      <c r="D15" s="18" t="s">
        <v>283</v>
      </c>
      <c r="E15" s="34" t="s">
        <v>283</v>
      </c>
      <c r="F15" s="34" t="s">
        <v>283</v>
      </c>
      <c r="G15" s="34" t="s">
        <v>283</v>
      </c>
      <c r="H15" s="18" t="s">
        <v>400</v>
      </c>
      <c r="I15" s="34" t="s">
        <v>284</v>
      </c>
      <c r="J15" s="18" t="s">
        <v>291</v>
      </c>
      <c r="K15" s="19" t="s">
        <v>286</v>
      </c>
      <c r="L15" s="101">
        <v>5</v>
      </c>
      <c r="M15" s="20">
        <v>48.725440000925779</v>
      </c>
      <c r="N15" s="20">
        <v>7.2341183282912516E-2</v>
      </c>
      <c r="O15" s="20">
        <v>27.734861941310193</v>
      </c>
      <c r="P15" s="20">
        <v>3.7780688025141158</v>
      </c>
      <c r="Q15" s="20">
        <v>1.997707887477055E-2</v>
      </c>
      <c r="R15" s="20">
        <v>0.36568129239094732</v>
      </c>
      <c r="S15" s="20">
        <v>16.595197644236478</v>
      </c>
      <c r="T15" s="20">
        <v>1.8076778308225088</v>
      </c>
      <c r="U15" s="20">
        <v>9.168363708377758E-2</v>
      </c>
      <c r="V15" s="20">
        <v>3.0003404206166272E-2</v>
      </c>
      <c r="W15" s="20">
        <v>0.83465818759935961</v>
      </c>
      <c r="X15" s="20">
        <f t="shared" si="0"/>
        <v>100.05559100324702</v>
      </c>
      <c r="Y15" s="22">
        <f t="shared" si="1"/>
        <v>99.220932815647657</v>
      </c>
      <c r="Z15" s="23">
        <f t="shared" si="13"/>
        <v>1.0078518429755126</v>
      </c>
      <c r="AA15" s="22"/>
      <c r="AB15" s="22">
        <f t="shared" si="2"/>
        <v>49.108024504725805</v>
      </c>
      <c r="AC15" s="22">
        <f t="shared" si="3"/>
        <v>7.2909194894712717E-2</v>
      </c>
      <c r="AD15" s="22">
        <f t="shared" si="4"/>
        <v>27.952631722220879</v>
      </c>
      <c r="AE15" s="22">
        <f t="shared" si="5"/>
        <v>3.8077336055021394</v>
      </c>
      <c r="AF15" s="22">
        <f t="shared" si="6"/>
        <v>2.0133935761204678E-2</v>
      </c>
      <c r="AG15" s="22">
        <f t="shared" si="7"/>
        <v>0.36855256447788354</v>
      </c>
      <c r="AH15" s="22">
        <f t="shared" si="8"/>
        <v>16.72550053028662</v>
      </c>
      <c r="AI15" s="22">
        <f t="shared" si="9"/>
        <v>1.8218714333004422</v>
      </c>
      <c r="AJ15" s="22">
        <f t="shared" si="10"/>
        <v>9.240352260558328E-2</v>
      </c>
      <c r="AK15" s="22">
        <f t="shared" si="11"/>
        <v>3.0238986224723922E-2</v>
      </c>
      <c r="AL15" s="22">
        <f t="shared" si="14"/>
        <v>100</v>
      </c>
      <c r="AM15" s="22"/>
      <c r="AN15" s="22">
        <f t="shared" si="15"/>
        <v>3.426198698230825</v>
      </c>
      <c r="AO15" s="22">
        <f t="shared" si="16"/>
        <v>3.2548887633192836</v>
      </c>
      <c r="AP15" s="22">
        <f t="shared" si="17"/>
        <v>0.19015402775181103</v>
      </c>
      <c r="AQ15" s="22"/>
      <c r="AR15" s="24">
        <v>1.8359443942371902</v>
      </c>
      <c r="AS15" s="24">
        <v>14.320550969272896</v>
      </c>
      <c r="AT15" s="24">
        <v>2.3958838222935799</v>
      </c>
      <c r="AU15" s="24">
        <v>336.46657108051397</v>
      </c>
      <c r="AV15" s="24">
        <v>4754.2216995478402</v>
      </c>
      <c r="AW15" s="24">
        <v>203.66792559698001</v>
      </c>
      <c r="AX15" s="24">
        <v>60.872336689853327</v>
      </c>
      <c r="AY15" s="24">
        <v>249.35244802199335</v>
      </c>
      <c r="AZ15" s="24">
        <v>1.3901035171709399</v>
      </c>
      <c r="BA15" s="24">
        <v>6.3311145811072223</v>
      </c>
      <c r="BB15" s="24">
        <v>64.747831351004507</v>
      </c>
      <c r="BD15" s="25" t="s">
        <v>302</v>
      </c>
      <c r="BE15" s="26">
        <v>6.8127954177376895E-2</v>
      </c>
      <c r="BF15" s="30">
        <v>11.890855458009709</v>
      </c>
      <c r="BG15" s="30">
        <v>1.0620251309053224</v>
      </c>
      <c r="BH15" s="26">
        <v>1.753557430464827E-2</v>
      </c>
      <c r="BI15" s="26">
        <v>3.5730937444464188</v>
      </c>
      <c r="BJ15" s="26">
        <v>344.21195092116</v>
      </c>
      <c r="BK15" s="26">
        <v>4673.6912284551681</v>
      </c>
      <c r="BL15" s="26">
        <v>192.89779998838932</v>
      </c>
      <c r="BM15" s="29">
        <v>58.456040791104165</v>
      </c>
      <c r="BN15" s="26">
        <v>16.121663189265679</v>
      </c>
      <c r="BO15" s="26" t="s">
        <v>203</v>
      </c>
      <c r="BP15" s="26">
        <v>1.8167241653418127</v>
      </c>
      <c r="BQ15" s="26">
        <v>253.55201855400759</v>
      </c>
      <c r="BR15" s="26">
        <v>1.5844679149406737</v>
      </c>
      <c r="BS15" s="26">
        <v>5.2553706066371202</v>
      </c>
      <c r="BT15" s="26">
        <v>5.5108180576590797</v>
      </c>
      <c r="BU15" s="26">
        <v>0.1163849269082744</v>
      </c>
      <c r="BV15" s="26">
        <v>68.465338047194066</v>
      </c>
      <c r="BW15" s="26">
        <v>2.0089121918877191</v>
      </c>
      <c r="BX15" s="26">
        <v>3.6893332050006356</v>
      </c>
      <c r="BY15" s="26">
        <v>0.41044601672401743</v>
      </c>
      <c r="BZ15" s="26">
        <v>1.5593981752178379</v>
      </c>
      <c r="CA15" s="26">
        <v>0.28127032393050716</v>
      </c>
      <c r="CB15" s="26">
        <v>0.3270665878576845</v>
      </c>
      <c r="CC15" s="26">
        <v>0.27670677122663906</v>
      </c>
      <c r="CD15" s="26">
        <v>4.4741901509532389E-2</v>
      </c>
      <c r="CE15" s="26">
        <v>0.23713954931228606</v>
      </c>
      <c r="CF15" s="26">
        <v>5.7370450794541665E-2</v>
      </c>
      <c r="CG15" s="26">
        <v>0.17587987569701463</v>
      </c>
      <c r="CH15" s="26">
        <v>2.7684787018255583E-2</v>
      </c>
      <c r="CI15" s="26">
        <v>0.17103087467598513</v>
      </c>
      <c r="CJ15" s="26">
        <v>2.1803579670752346E-2</v>
      </c>
      <c r="CK15" s="26">
        <v>9.5427711482934191E-2</v>
      </c>
      <c r="CL15" s="26">
        <v>0.46396207131501199</v>
      </c>
      <c r="CM15" s="29">
        <v>2.8001860095389515</v>
      </c>
      <c r="CN15" s="26">
        <v>0.38180385281490881</v>
      </c>
      <c r="CO15" s="26">
        <v>9.5794491249477309E-2</v>
      </c>
    </row>
    <row r="16" spans="1:93" s="3" customFormat="1" ht="12" customHeight="1">
      <c r="A16" s="17" t="s">
        <v>303</v>
      </c>
      <c r="B16" s="18" t="s">
        <v>283</v>
      </c>
      <c r="C16" s="18" t="s">
        <v>283</v>
      </c>
      <c r="D16" s="18" t="s">
        <v>288</v>
      </c>
      <c r="E16" s="34" t="s">
        <v>283</v>
      </c>
      <c r="F16" s="34" t="s">
        <v>283</v>
      </c>
      <c r="G16" s="34" t="s">
        <v>283</v>
      </c>
      <c r="H16" s="18" t="s">
        <v>400</v>
      </c>
      <c r="I16" s="18" t="s">
        <v>288</v>
      </c>
      <c r="J16" s="18" t="s">
        <v>285</v>
      </c>
      <c r="K16" s="19" t="s">
        <v>286</v>
      </c>
      <c r="L16" s="101">
        <v>5</v>
      </c>
      <c r="M16" s="20">
        <v>1.8018748981785</v>
      </c>
      <c r="N16" s="20">
        <v>11.0974227977462</v>
      </c>
      <c r="O16" s="20">
        <v>3.3523585014204187</v>
      </c>
      <c r="P16" s="20">
        <v>81.942710639860195</v>
      </c>
      <c r="Q16" s="20">
        <v>0.26164713736575479</v>
      </c>
      <c r="R16" s="20">
        <v>0.47245350295616062</v>
      </c>
      <c r="S16" s="20">
        <v>7.0826488461503509E-2</v>
      </c>
      <c r="T16" s="20">
        <v>-0.31360266216571314</v>
      </c>
      <c r="U16" s="20">
        <v>-3.4191970247936273E-3</v>
      </c>
      <c r="V16" s="20">
        <v>1.1589808731357882E-2</v>
      </c>
      <c r="W16" s="20">
        <v>3.9666798889413345E-2</v>
      </c>
      <c r="X16" s="20">
        <f t="shared" si="0"/>
        <v>98.733528714418995</v>
      </c>
      <c r="Y16" s="22">
        <f t="shared" si="1"/>
        <v>98.693861915529581</v>
      </c>
      <c r="Z16" s="23">
        <f t="shared" si="13"/>
        <v>1.0132342382709507</v>
      </c>
      <c r="AA16" s="22"/>
      <c r="AB16" s="22">
        <f t="shared" si="2"/>
        <v>1.8257213399154393</v>
      </c>
      <c r="AC16" s="22">
        <f t="shared" si="3"/>
        <v>11.244288735245053</v>
      </c>
      <c r="AD16" s="22">
        <f t="shared" si="4"/>
        <v>3.3967244125978637</v>
      </c>
      <c r="AE16" s="22">
        <f t="shared" si="5"/>
        <v>83.027159997035668</v>
      </c>
      <c r="AF16" s="22">
        <f t="shared" si="6"/>
        <v>0.26510983792456538</v>
      </c>
      <c r="AG16" s="22">
        <f t="shared" si="7"/>
        <v>0.47870606518622777</v>
      </c>
      <c r="AH16" s="22">
        <f t="shared" si="8"/>
        <v>7.1763823085697787E-2</v>
      </c>
      <c r="AI16" s="22">
        <f t="shared" si="9"/>
        <v>-0.31775295451921864</v>
      </c>
      <c r="AJ16" s="22">
        <f t="shared" si="10"/>
        <v>-3.4644474929150719E-3</v>
      </c>
      <c r="AK16" s="22">
        <f t="shared" si="11"/>
        <v>1.1743191021623418E-2</v>
      </c>
      <c r="AL16" s="22">
        <f t="shared" si="14"/>
        <v>99.999999999999986</v>
      </c>
      <c r="AM16" s="22"/>
      <c r="AN16" s="22">
        <f t="shared" si="15"/>
        <v>74.707838565332693</v>
      </c>
      <c r="AO16" s="22">
        <f t="shared" si="16"/>
        <v>70.972446637066056</v>
      </c>
      <c r="AP16" s="22">
        <f t="shared" si="17"/>
        <v>4.1462850403759672</v>
      </c>
      <c r="AQ16" s="22"/>
      <c r="AR16" s="24">
        <v>21.700228945057567</v>
      </c>
      <c r="AS16" s="24">
        <v>7694.091154419084</v>
      </c>
      <c r="AT16" s="24">
        <v>3382.8426076793999</v>
      </c>
      <c r="AU16" s="24">
        <v>200.73879575470801</v>
      </c>
      <c r="AV16" s="24">
        <v>538.04462161813501</v>
      </c>
      <c r="AW16" s="24">
        <v>102.433159235451</v>
      </c>
      <c r="AX16" s="24">
        <v>353.83696743677098</v>
      </c>
      <c r="AY16" s="24">
        <v>5.7101435072008186</v>
      </c>
      <c r="AZ16" s="24">
        <v>0.15550707703964348</v>
      </c>
      <c r="BA16" s="24">
        <v>67.591730018221497</v>
      </c>
      <c r="BB16" s="24">
        <v>25.107046662242801</v>
      </c>
      <c r="BD16" s="25" t="s">
        <v>303</v>
      </c>
      <c r="BE16" s="26">
        <v>11.066010198445202</v>
      </c>
      <c r="BF16" s="30">
        <v>7465.4916154019902</v>
      </c>
      <c r="BG16" s="30">
        <v>3397.1620474982587</v>
      </c>
      <c r="BH16" s="26">
        <v>0.2232777343581242</v>
      </c>
      <c r="BI16" s="26">
        <v>79.968541782321495</v>
      </c>
      <c r="BJ16" s="26">
        <v>195.91927873626233</v>
      </c>
      <c r="BK16" s="26">
        <v>526.27727881264764</v>
      </c>
      <c r="BL16" s="26">
        <v>91.390781307496468</v>
      </c>
      <c r="BM16" s="29">
        <v>337.83735617580697</v>
      </c>
      <c r="BN16" s="26">
        <v>39.191961003856228</v>
      </c>
      <c r="BO16" s="26" t="s">
        <v>203</v>
      </c>
      <c r="BP16" s="26">
        <v>0.56058825862752815</v>
      </c>
      <c r="BQ16" s="26">
        <v>5.941786296677094</v>
      </c>
      <c r="BR16" s="26">
        <v>0.86479862995900003</v>
      </c>
      <c r="BS16" s="26">
        <v>69.353180978129103</v>
      </c>
      <c r="BT16" s="26">
        <v>2.7615933427715462</v>
      </c>
      <c r="BU16" s="26">
        <v>4.3283920596511295E-2</v>
      </c>
      <c r="BV16" s="26">
        <v>24.43116452293097</v>
      </c>
      <c r="BW16" s="26">
        <v>0.35375290413424676</v>
      </c>
      <c r="BX16" s="26">
        <v>0.87082226586860001</v>
      </c>
      <c r="BY16" s="26">
        <v>6.9982753565700204E-2</v>
      </c>
      <c r="BZ16" s="26">
        <v>0.28500607716549897</v>
      </c>
      <c r="CA16" s="26">
        <v>6.1491626356583659E-2</v>
      </c>
      <c r="CB16" s="26">
        <v>8.6058576775433451E-2</v>
      </c>
      <c r="CC16" s="26">
        <v>0.101214249565818</v>
      </c>
      <c r="CD16" s="26">
        <v>1.1186457587611439E-2</v>
      </c>
      <c r="CE16" s="26">
        <v>8.3775553618832516E-2</v>
      </c>
      <c r="CF16" s="26">
        <v>2.2928779650623697E-2</v>
      </c>
      <c r="CG16" s="26">
        <v>5.9443730257460331E-2</v>
      </c>
      <c r="CH16" s="26">
        <v>1.1008193245702E-2</v>
      </c>
      <c r="CI16" s="26">
        <v>6.2028232663268991E-2</v>
      </c>
      <c r="CJ16" s="26">
        <v>1.1904953231564524E-2</v>
      </c>
      <c r="CK16" s="26">
        <v>1.2604027784819982</v>
      </c>
      <c r="CL16" s="26">
        <v>0.15114537673020301</v>
      </c>
      <c r="CM16" s="29">
        <v>0.36108310194367244</v>
      </c>
      <c r="CN16" s="26">
        <v>3.2293247178573599</v>
      </c>
      <c r="CO16" s="26">
        <v>0.17800461065865042</v>
      </c>
    </row>
    <row r="17" spans="1:93" s="3" customFormat="1" ht="12" customHeight="1">
      <c r="A17" s="17"/>
      <c r="B17" s="18"/>
      <c r="C17" s="18"/>
      <c r="D17" s="18"/>
      <c r="E17" s="34"/>
      <c r="F17" s="26"/>
      <c r="G17" s="26"/>
      <c r="H17" s="18"/>
      <c r="I17" s="18"/>
      <c r="J17" s="18"/>
      <c r="K17" s="19"/>
      <c r="L17" s="101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0"/>
      <c r="X17" s="20"/>
      <c r="Y17" s="22"/>
      <c r="Z17" s="23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D17" s="25"/>
      <c r="BE17" s="26"/>
      <c r="BF17" s="30"/>
      <c r="BG17" s="30"/>
      <c r="BH17" s="26"/>
      <c r="BI17" s="26"/>
      <c r="BJ17" s="26"/>
      <c r="BK17" s="26"/>
      <c r="BL17" s="26"/>
      <c r="BM17" s="29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9"/>
      <c r="CN17" s="26"/>
      <c r="CO17" s="26"/>
    </row>
    <row r="18" spans="1:93" s="3" customFormat="1" ht="12" customHeight="1">
      <c r="A18" s="17" t="s">
        <v>474</v>
      </c>
      <c r="B18" s="18"/>
      <c r="C18" s="18"/>
      <c r="D18" s="18"/>
      <c r="E18" s="34"/>
      <c r="F18" s="26"/>
      <c r="G18" s="26"/>
      <c r="H18" s="18"/>
      <c r="I18" s="18"/>
      <c r="J18" s="18"/>
      <c r="K18" s="19"/>
      <c r="L18" s="101"/>
      <c r="M18" s="22"/>
      <c r="N18" s="20"/>
      <c r="O18" s="22"/>
      <c r="P18" s="20"/>
      <c r="Q18" s="20"/>
      <c r="R18" s="22"/>
      <c r="S18" s="22"/>
      <c r="T18" s="22"/>
      <c r="U18" s="22"/>
      <c r="V18" s="22"/>
      <c r="W18" s="22"/>
      <c r="X18" s="20"/>
      <c r="Y18" s="22"/>
      <c r="Z18" s="23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35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4"/>
      <c r="BD18" s="9"/>
      <c r="BE18" s="26"/>
      <c r="BF18" s="30"/>
      <c r="BG18" s="30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</row>
    <row r="19" spans="1:93" s="3" customFormat="1" ht="12" customHeight="1">
      <c r="A19" s="17" t="s">
        <v>304</v>
      </c>
      <c r="B19" s="36">
        <v>1016.68</v>
      </c>
      <c r="C19" s="34">
        <f>B19*0.324919696</f>
        <v>330.33935652927994</v>
      </c>
      <c r="D19" s="34">
        <f t="shared" ref="D19:D50" si="19">B19*0.383864035</f>
        <v>390.26688710379995</v>
      </c>
      <c r="E19" s="34">
        <v>3111.97</v>
      </c>
      <c r="F19" s="34">
        <v>3137.8699999999994</v>
      </c>
      <c r="G19" s="34">
        <v>-1536.1699999999998</v>
      </c>
      <c r="H19" s="34" t="s">
        <v>465</v>
      </c>
      <c r="I19" s="34" t="s">
        <v>284</v>
      </c>
      <c r="J19" s="103" t="s">
        <v>305</v>
      </c>
      <c r="K19" s="37" t="s">
        <v>306</v>
      </c>
      <c r="L19" s="45">
        <v>1</v>
      </c>
      <c r="M19" s="22">
        <v>51.796459491880967</v>
      </c>
      <c r="N19" s="20">
        <v>0.19659475506375793</v>
      </c>
      <c r="O19" s="22">
        <v>19.61028887705098</v>
      </c>
      <c r="P19" s="22">
        <v>5.1535651632126909</v>
      </c>
      <c r="Q19" s="22">
        <v>0.11600318076873518</v>
      </c>
      <c r="R19" s="22">
        <v>6.99221856827661</v>
      </c>
      <c r="S19" s="22">
        <v>13.377579296138597</v>
      </c>
      <c r="T19" s="22">
        <v>2.3933443703528012</v>
      </c>
      <c r="U19" s="22">
        <v>0.37576459512651222</v>
      </c>
      <c r="V19" s="22">
        <v>1.5133546904711151E-2</v>
      </c>
      <c r="W19" s="22">
        <v>0.48091373609871191</v>
      </c>
      <c r="X19" s="20">
        <f t="shared" si="0"/>
        <v>100.50786558087506</v>
      </c>
      <c r="Y19" s="22">
        <f t="shared" si="1"/>
        <v>100.02695184477635</v>
      </c>
      <c r="Z19" s="23">
        <f t="shared" si="13"/>
        <v>0.99973055417285761</v>
      </c>
      <c r="AA19" s="22"/>
      <c r="AB19" s="22">
        <f t="shared" ref="AB19:AB50" si="20">M19*Z19</f>
        <v>51.782503152010129</v>
      </c>
      <c r="AC19" s="22">
        <f t="shared" ref="AC19:AC50" si="21">N19*Z19</f>
        <v>0.19654178342736792</v>
      </c>
      <c r="AD19" s="22">
        <f t="shared" ref="AD19:AD50" si="22">Z19*O19</f>
        <v>19.605004966544001</v>
      </c>
      <c r="AE19" s="22">
        <f t="shared" ref="AE19:AE50" si="23">P19*Z19</f>
        <v>5.152176556584557</v>
      </c>
      <c r="AF19" s="22">
        <f t="shared" ref="AF19:AF50" si="24">Q19*Z19</f>
        <v>0.1159719241957418</v>
      </c>
      <c r="AG19" s="22">
        <f t="shared" ref="AG19:AG50" si="25">R19*Z19</f>
        <v>6.9903345441609206</v>
      </c>
      <c r="AH19" s="22">
        <f t="shared" ref="AH19:AH50" si="26">S19*Z19</f>
        <v>13.373974763219985</v>
      </c>
      <c r="AI19" s="22">
        <f t="shared" ref="AI19:AI50" si="27">T19*Z19</f>
        <v>2.3926994936992951</v>
      </c>
      <c r="AJ19" s="22">
        <f t="shared" ref="AJ19:AJ50" si="28">U19*Z19</f>
        <v>0.37566334692436754</v>
      </c>
      <c r="AK19" s="22">
        <f t="shared" ref="AK19:AK50" si="29">V19*Z19</f>
        <v>1.5129469233647812E-2</v>
      </c>
      <c r="AL19" s="22">
        <f t="shared" si="14"/>
        <v>100.00000000000001</v>
      </c>
      <c r="AM19" s="22"/>
      <c r="AN19" s="22">
        <f t="shared" si="15"/>
        <v>4.6359284656147848</v>
      </c>
      <c r="AO19" s="22">
        <f t="shared" si="16"/>
        <v>4.4041320423340453</v>
      </c>
      <c r="AP19" s="22">
        <f t="shared" si="17"/>
        <v>0.25729402984162081</v>
      </c>
      <c r="AQ19" s="22"/>
      <c r="AR19" s="35">
        <v>31.627966694104973</v>
      </c>
      <c r="AS19" s="24">
        <v>137.50001298283399</v>
      </c>
      <c r="AT19" s="24">
        <v>128.52056363950294</v>
      </c>
      <c r="AU19" s="24">
        <v>34.188945463565801</v>
      </c>
      <c r="AV19" s="24">
        <v>69.414116817226898</v>
      </c>
      <c r="AW19" s="24">
        <v>33.48175331709885</v>
      </c>
      <c r="AX19" s="24">
        <v>64.842013773383783</v>
      </c>
      <c r="AY19" s="24">
        <v>247.54742434472246</v>
      </c>
      <c r="AZ19" s="24">
        <v>7.4929341167491499</v>
      </c>
      <c r="BA19" s="24">
        <v>17.417292882013392</v>
      </c>
      <c r="BB19" s="35">
        <v>74.252618246142291</v>
      </c>
      <c r="BC19" s="4"/>
      <c r="BD19" s="19" t="s">
        <v>304</v>
      </c>
      <c r="BE19" s="26">
        <v>0.19276206003384241</v>
      </c>
      <c r="BF19" s="30">
        <v>132.17536618392268</v>
      </c>
      <c r="BG19" s="30">
        <v>124.84971691742827</v>
      </c>
      <c r="BH19" s="26">
        <v>0.1206433079994846</v>
      </c>
      <c r="BI19" s="26">
        <v>4.9175888183066805</v>
      </c>
      <c r="BJ19" s="26">
        <v>35.40575260238743</v>
      </c>
      <c r="BK19" s="26">
        <v>70.146884470724501</v>
      </c>
      <c r="BL19" s="26">
        <v>30.458582559610491</v>
      </c>
      <c r="BM19" s="26">
        <v>66.750829174998501</v>
      </c>
      <c r="BN19" s="26">
        <v>15.923780266849407</v>
      </c>
      <c r="BO19" s="26">
        <v>0.64776906457840278</v>
      </c>
      <c r="BP19" s="26">
        <v>5.1631588963322965</v>
      </c>
      <c r="BQ19" s="26">
        <v>250.2096843987492</v>
      </c>
      <c r="BR19" s="26">
        <v>7.1471286165559365</v>
      </c>
      <c r="BS19" s="26">
        <v>15.186871089963853</v>
      </c>
      <c r="BT19" s="26">
        <v>1.0183561992049777</v>
      </c>
      <c r="BU19" s="26">
        <v>0.29505945692419966</v>
      </c>
      <c r="BV19" s="26">
        <v>76.027907752898528</v>
      </c>
      <c r="BW19" s="26">
        <v>4.0546741973252303</v>
      </c>
      <c r="BX19" s="26">
        <v>8.1358174816718289</v>
      </c>
      <c r="BY19" s="26">
        <v>1.0436511285884078</v>
      </c>
      <c r="BZ19" s="26">
        <v>5.409525000965818</v>
      </c>
      <c r="CA19" s="26">
        <v>1.4753509052683014</v>
      </c>
      <c r="CB19" s="26">
        <v>0.44938166356619186</v>
      </c>
      <c r="CC19" s="26">
        <v>0.86753572454729688</v>
      </c>
      <c r="CD19" s="26">
        <v>0.15364642103944773</v>
      </c>
      <c r="CE19" s="26">
        <v>0.9144389765933737</v>
      </c>
      <c r="CF19" s="26">
        <v>0.233928911734891</v>
      </c>
      <c r="CG19" s="26">
        <v>0.71111895038014239</v>
      </c>
      <c r="CH19" s="26">
        <v>0.11339239059707935</v>
      </c>
      <c r="CI19" s="26">
        <v>0.65498846596165261</v>
      </c>
      <c r="CJ19" s="26">
        <v>0.1141321770015733</v>
      </c>
      <c r="CK19" s="26">
        <v>0.46301868498094084</v>
      </c>
      <c r="CL19" s="26">
        <v>7.3458907965290005E-2</v>
      </c>
      <c r="CM19" s="26">
        <v>3.6803569177540707</v>
      </c>
      <c r="CN19" s="26">
        <v>0.52572349133846386</v>
      </c>
      <c r="CO19" s="26">
        <v>0.2085282174740696</v>
      </c>
    </row>
    <row r="20" spans="1:93" s="3" customFormat="1" ht="12" customHeight="1">
      <c r="A20" s="17" t="s">
        <v>307</v>
      </c>
      <c r="B20" s="36">
        <v>1016.68</v>
      </c>
      <c r="C20" s="34">
        <f t="shared" ref="C20:C50" si="30">B20*0.324919696</f>
        <v>330.33935652927994</v>
      </c>
      <c r="D20" s="34">
        <f t="shared" si="19"/>
        <v>390.26688710379995</v>
      </c>
      <c r="E20" s="34">
        <v>3111.97</v>
      </c>
      <c r="F20" s="34">
        <v>3137.8699999999994</v>
      </c>
      <c r="G20" s="34">
        <v>-1536.1699999999998</v>
      </c>
      <c r="H20" s="34" t="s">
        <v>465</v>
      </c>
      <c r="I20" s="34" t="s">
        <v>284</v>
      </c>
      <c r="J20" s="103" t="s">
        <v>305</v>
      </c>
      <c r="K20" s="37" t="s">
        <v>306</v>
      </c>
      <c r="L20" s="45">
        <v>1</v>
      </c>
      <c r="M20" s="22">
        <v>52.291290212284721</v>
      </c>
      <c r="N20" s="20">
        <v>0.14112124125655862</v>
      </c>
      <c r="O20" s="22">
        <v>19.471780122682794</v>
      </c>
      <c r="P20" s="22">
        <v>5.1756529409525642</v>
      </c>
      <c r="Q20" s="22">
        <v>0.11878002344794923</v>
      </c>
      <c r="R20" s="22">
        <v>6.8535186064825604</v>
      </c>
      <c r="S20" s="22">
        <v>13.067902651586005</v>
      </c>
      <c r="T20" s="22">
        <v>2.3533121960649899</v>
      </c>
      <c r="U20" s="22">
        <v>0.32755110482825117</v>
      </c>
      <c r="V20" s="22">
        <v>9.4802806971030027E-3</v>
      </c>
      <c r="W20" s="22">
        <v>0.39233576642325368</v>
      </c>
      <c r="X20" s="20">
        <f t="shared" si="0"/>
        <v>100.20272514670675</v>
      </c>
      <c r="Y20" s="22">
        <f t="shared" si="1"/>
        <v>99.810389380283496</v>
      </c>
      <c r="Z20" s="23">
        <f t="shared" si="13"/>
        <v>1.0018997082457426</v>
      </c>
      <c r="AA20" s="22"/>
      <c r="AB20" s="22">
        <f t="shared" si="20"/>
        <v>52.390628407481515</v>
      </c>
      <c r="AC20" s="22">
        <f t="shared" si="21"/>
        <v>0.14138933044222313</v>
      </c>
      <c r="AD20" s="22">
        <f t="shared" si="22"/>
        <v>19.508770823941141</v>
      </c>
      <c r="AE20" s="22">
        <f t="shared" si="23"/>
        <v>5.1854851715215933</v>
      </c>
      <c r="AF20" s="22">
        <f t="shared" si="24"/>
        <v>0.11900567083792279</v>
      </c>
      <c r="AG20" s="22">
        <f t="shared" si="25"/>
        <v>6.8665382922916454</v>
      </c>
      <c r="AH20" s="22">
        <f t="shared" si="26"/>
        <v>13.092727854007784</v>
      </c>
      <c r="AI20" s="22">
        <f t="shared" si="27"/>
        <v>2.3577828026486611</v>
      </c>
      <c r="AJ20" s="22">
        <f t="shared" si="28"/>
        <v>0.32817335636299549</v>
      </c>
      <c r="AK20" s="22">
        <f t="shared" si="29"/>
        <v>9.4982904645152435E-3</v>
      </c>
      <c r="AL20" s="22">
        <f t="shared" si="14"/>
        <v>100</v>
      </c>
      <c r="AM20" s="22"/>
      <c r="AN20" s="22">
        <f t="shared" si="15"/>
        <v>4.6658995573351296</v>
      </c>
      <c r="AO20" s="22">
        <f t="shared" si="16"/>
        <v>4.4326045794683733</v>
      </c>
      <c r="AP20" s="22">
        <f t="shared" si="17"/>
        <v>0.25895742543209954</v>
      </c>
      <c r="AQ20" s="22"/>
      <c r="AR20" s="35">
        <v>29.873275622808038</v>
      </c>
      <c r="AS20" s="24">
        <v>127.56897977453301</v>
      </c>
      <c r="AT20" s="24">
        <v>85.060878308376971</v>
      </c>
      <c r="AU20" s="24">
        <v>34.9332096336002</v>
      </c>
      <c r="AV20" s="24">
        <v>61.216720148406864</v>
      </c>
      <c r="AW20" s="24">
        <v>30.464441425775298</v>
      </c>
      <c r="AX20" s="24">
        <v>81.854146468954198</v>
      </c>
      <c r="AY20" s="24">
        <v>253.1088566542748</v>
      </c>
      <c r="AZ20" s="24">
        <v>5.1185894146558937</v>
      </c>
      <c r="BA20" s="24">
        <v>9.6289745212692814</v>
      </c>
      <c r="BB20" s="35">
        <v>77.129653504811643</v>
      </c>
      <c r="BC20" s="4"/>
      <c r="BD20" s="19" t="s">
        <v>307</v>
      </c>
      <c r="BE20" s="26">
        <v>0.14586756505529042</v>
      </c>
      <c r="BF20" s="30">
        <v>123.0345052432121</v>
      </c>
      <c r="BG20" s="30">
        <v>84.792441008357912</v>
      </c>
      <c r="BH20" s="26">
        <v>0.12353122438586721</v>
      </c>
      <c r="BI20" s="26">
        <v>5.1210937069515747</v>
      </c>
      <c r="BJ20" s="26">
        <v>36.988224497658578</v>
      </c>
      <c r="BK20" s="26">
        <v>61.54161042037213</v>
      </c>
      <c r="BL20" s="26">
        <v>29.729025293441371</v>
      </c>
      <c r="BM20" s="26">
        <v>87.488997409885869</v>
      </c>
      <c r="BN20" s="26">
        <v>15.606943711911164</v>
      </c>
      <c r="BO20" s="26">
        <v>0.64834561798853729</v>
      </c>
      <c r="BP20" s="26">
        <v>3.7536691191127933</v>
      </c>
      <c r="BQ20" s="26">
        <v>242.68696034651353</v>
      </c>
      <c r="BR20" s="26">
        <v>5.3291734466406995</v>
      </c>
      <c r="BS20" s="26">
        <v>8.2957489978332326</v>
      </c>
      <c r="BT20" s="26">
        <v>0.50369337611669973</v>
      </c>
      <c r="BU20" s="26">
        <v>0.22447484029987178</v>
      </c>
      <c r="BV20" s="26">
        <v>73.579145643856762</v>
      </c>
      <c r="BW20" s="26">
        <v>2.5764427495129216</v>
      </c>
      <c r="BX20" s="26">
        <v>5.0550730122795668</v>
      </c>
      <c r="BY20" s="26">
        <v>0.68666228900162407</v>
      </c>
      <c r="BZ20" s="26">
        <v>3.8185173234069283</v>
      </c>
      <c r="CA20" s="26">
        <v>1.0106990105658304</v>
      </c>
      <c r="CB20" s="26">
        <v>0.40398591845579163</v>
      </c>
      <c r="CC20" s="26">
        <v>0.56354244153046784</v>
      </c>
      <c r="CD20" s="26">
        <v>9.1073256474014541E-2</v>
      </c>
      <c r="CE20" s="26">
        <v>0.55989255127493021</v>
      </c>
      <c r="CF20" s="26">
        <v>0.18254373511002561</v>
      </c>
      <c r="CG20" s="26">
        <v>0.46169617655475359</v>
      </c>
      <c r="CH20" s="26">
        <v>7.1581444633120841E-2</v>
      </c>
      <c r="CI20" s="26">
        <v>0.54187534542265625</v>
      </c>
      <c r="CJ20" s="26">
        <v>6.3633785864840309E-2</v>
      </c>
      <c r="CK20" s="26">
        <v>0.25797094494140055</v>
      </c>
      <c r="CL20" s="26">
        <v>3.7095647852289401E-2</v>
      </c>
      <c r="CM20" s="26">
        <v>2.9607014553203075</v>
      </c>
      <c r="CN20" s="26">
        <v>0.4215715079948662</v>
      </c>
      <c r="CO20" s="26">
        <v>8.6465566868810961E-2</v>
      </c>
    </row>
    <row r="21" spans="1:93" s="3" customFormat="1" ht="12" customHeight="1">
      <c r="A21" s="17" t="s">
        <v>308</v>
      </c>
      <c r="B21" s="36">
        <v>1016.68</v>
      </c>
      <c r="C21" s="34">
        <f t="shared" si="30"/>
        <v>330.33935652927994</v>
      </c>
      <c r="D21" s="34">
        <f t="shared" si="19"/>
        <v>390.26688710379995</v>
      </c>
      <c r="E21" s="34">
        <v>3111.97</v>
      </c>
      <c r="F21" s="34">
        <v>3137.8699999999994</v>
      </c>
      <c r="G21" s="34">
        <v>-1536.1699999999998</v>
      </c>
      <c r="H21" s="34" t="s">
        <v>465</v>
      </c>
      <c r="I21" s="34" t="s">
        <v>284</v>
      </c>
      <c r="J21" s="103" t="s">
        <v>305</v>
      </c>
      <c r="K21" s="19" t="s">
        <v>292</v>
      </c>
      <c r="L21" s="101">
        <v>3</v>
      </c>
      <c r="M21" s="22">
        <v>50.935864308876397</v>
      </c>
      <c r="N21" s="20">
        <v>0.16613442301348266</v>
      </c>
      <c r="O21" s="22">
        <v>18.362988387000001</v>
      </c>
      <c r="P21" s="22">
        <v>5.9341192984573778</v>
      </c>
      <c r="Q21" s="20">
        <v>9.1416858676063001E-2</v>
      </c>
      <c r="R21" s="22">
        <v>7.6877577957359398</v>
      </c>
      <c r="S21" s="22">
        <v>12.509602009058</v>
      </c>
      <c r="T21" s="22">
        <v>2.2476632088461241</v>
      </c>
      <c r="U21" s="22">
        <v>0.17558858414941142</v>
      </c>
      <c r="V21" s="22">
        <v>5.2931799778198826E-2</v>
      </c>
      <c r="W21" s="22">
        <v>0.92353525322737451</v>
      </c>
      <c r="X21" s="20">
        <f t="shared" si="0"/>
        <v>99.087601926818351</v>
      </c>
      <c r="Y21" s="22">
        <f t="shared" si="1"/>
        <v>98.16406667359098</v>
      </c>
      <c r="Z21" s="23">
        <f t="shared" si="13"/>
        <v>1.0187027024105852</v>
      </c>
      <c r="AA21" s="22"/>
      <c r="AB21" s="22">
        <f t="shared" si="20"/>
        <v>51.888502621071261</v>
      </c>
      <c r="AC21" s="22">
        <f t="shared" si="21"/>
        <v>0.16924158568725811</v>
      </c>
      <c r="AD21" s="22">
        <f t="shared" si="22"/>
        <v>18.706425894171094</v>
      </c>
      <c r="AE21" s="22">
        <f t="shared" si="23"/>
        <v>6.0451033657653372</v>
      </c>
      <c r="AF21" s="22">
        <f t="shared" si="24"/>
        <v>9.312660097919194E-2</v>
      </c>
      <c r="AG21" s="22">
        <f t="shared" si="25"/>
        <v>7.8315396419942456</v>
      </c>
      <c r="AH21" s="22">
        <f t="shared" si="26"/>
        <v>12.743565372708272</v>
      </c>
      <c r="AI21" s="22">
        <f t="shared" si="27"/>
        <v>2.2897005849603942</v>
      </c>
      <c r="AJ21" s="22">
        <f t="shared" si="28"/>
        <v>0.17887256518545386</v>
      </c>
      <c r="AK21" s="22">
        <f t="shared" si="29"/>
        <v>5.3921767477507161E-2</v>
      </c>
      <c r="AL21" s="22">
        <f t="shared" si="14"/>
        <v>100.00000000000003</v>
      </c>
      <c r="AM21" s="22"/>
      <c r="AN21" s="22">
        <f t="shared" si="15"/>
        <v>5.4393840085156508</v>
      </c>
      <c r="AO21" s="22">
        <f t="shared" si="16"/>
        <v>5.1674148080898679</v>
      </c>
      <c r="AP21" s="22">
        <f t="shared" si="17"/>
        <v>0.30188581247261914</v>
      </c>
      <c r="AQ21" s="22"/>
      <c r="AR21" s="35">
        <v>26.831785260551904</v>
      </c>
      <c r="AS21" s="24">
        <v>111.48610254154799</v>
      </c>
      <c r="AT21" s="24">
        <v>77.234762293093993</v>
      </c>
      <c r="AU21" s="24">
        <v>31.363361344655104</v>
      </c>
      <c r="AV21" s="24">
        <v>112.056565769077</v>
      </c>
      <c r="AW21" s="24">
        <v>23.739809561841</v>
      </c>
      <c r="AX21" s="24">
        <v>29.567235503696701</v>
      </c>
      <c r="AY21" s="24">
        <v>209.08134241194199</v>
      </c>
      <c r="AZ21" s="24">
        <v>4.9146586477804153</v>
      </c>
      <c r="BA21" s="24">
        <v>9.9219846959546008</v>
      </c>
      <c r="BB21" s="35">
        <v>77.61007823105129</v>
      </c>
      <c r="BC21" s="4"/>
      <c r="BD21" s="9" t="s">
        <v>309</v>
      </c>
      <c r="BE21" s="26">
        <v>0.16363325917790744</v>
      </c>
      <c r="BF21" s="30">
        <v>106.14456290388274</v>
      </c>
      <c r="BG21" s="30">
        <v>73.147918766644977</v>
      </c>
      <c r="BH21" s="26">
        <v>0.1000808119266923</v>
      </c>
      <c r="BI21" s="26">
        <v>4.8862540301150013</v>
      </c>
      <c r="BJ21" s="26">
        <v>33.747508542305916</v>
      </c>
      <c r="BK21" s="26">
        <v>117.06952079050029</v>
      </c>
      <c r="BL21" s="26">
        <v>22.066839183140196</v>
      </c>
      <c r="BM21" s="26">
        <v>31.010898305586416</v>
      </c>
      <c r="BN21" s="26">
        <v>11.705543268283074</v>
      </c>
      <c r="BO21" s="26">
        <v>0.69493324505608678</v>
      </c>
      <c r="BP21" s="26">
        <v>2.4713304657241206</v>
      </c>
      <c r="BQ21" s="26">
        <v>195.70147963698713</v>
      </c>
      <c r="BR21" s="26">
        <v>4.5146586477804203</v>
      </c>
      <c r="BS21" s="26">
        <v>7.1555670212111187</v>
      </c>
      <c r="BT21" s="26">
        <v>0.30951180089280583</v>
      </c>
      <c r="BU21" s="26">
        <v>0.30825205515836279</v>
      </c>
      <c r="BV21" s="26">
        <v>60.913329204821231</v>
      </c>
      <c r="BW21" s="26">
        <v>1.8463863574885515</v>
      </c>
      <c r="BX21" s="26">
        <v>3.9198785649080299</v>
      </c>
      <c r="BY21" s="26">
        <v>0.50086007451398495</v>
      </c>
      <c r="BZ21" s="26">
        <v>1.5410074619081595</v>
      </c>
      <c r="CA21" s="26">
        <v>0.49280159138172991</v>
      </c>
      <c r="CB21" s="26">
        <v>0.34777111348909129</v>
      </c>
      <c r="CC21" s="26">
        <v>0.53721495400977248</v>
      </c>
      <c r="CD21" s="26">
        <v>9.8623947740044599E-2</v>
      </c>
      <c r="CE21" s="26">
        <v>0.71158855326037085</v>
      </c>
      <c r="CF21" s="26">
        <v>0.14065561764279272</v>
      </c>
      <c r="CG21" s="26">
        <v>0.38532066464830184</v>
      </c>
      <c r="CH21" s="26">
        <v>6.6934956047401933E-2</v>
      </c>
      <c r="CI21" s="26">
        <v>0.45042410968986035</v>
      </c>
      <c r="CJ21" s="26">
        <v>6.3370886831617845E-2</v>
      </c>
      <c r="CK21" s="26">
        <v>0.22486916177270413</v>
      </c>
      <c r="CL21" s="26">
        <v>0.12649407445414601</v>
      </c>
      <c r="CM21" s="26">
        <v>3.1004889176292307</v>
      </c>
      <c r="CN21" s="26">
        <v>0.2038321883208605</v>
      </c>
      <c r="CO21" s="26">
        <v>0.34165787510906109</v>
      </c>
    </row>
    <row r="22" spans="1:93" s="3" customFormat="1" ht="12" customHeight="1">
      <c r="A22" s="17" t="s">
        <v>310</v>
      </c>
      <c r="B22" s="36">
        <v>1072.4000000000001</v>
      </c>
      <c r="C22" s="34">
        <f t="shared" si="30"/>
        <v>348.44388199040003</v>
      </c>
      <c r="D22" s="34">
        <f t="shared" si="19"/>
        <v>411.65579113400003</v>
      </c>
      <c r="E22" s="34">
        <v>3133.3599999999997</v>
      </c>
      <c r="F22" s="34">
        <v>3159.2599999999993</v>
      </c>
      <c r="G22" s="34">
        <v>-1557.5599999999997</v>
      </c>
      <c r="H22" s="34" t="s">
        <v>465</v>
      </c>
      <c r="I22" s="34" t="s">
        <v>284</v>
      </c>
      <c r="J22" s="103" t="s">
        <v>305</v>
      </c>
      <c r="K22" s="37" t="s">
        <v>306</v>
      </c>
      <c r="L22" s="45">
        <v>2</v>
      </c>
      <c r="M22" s="22">
        <v>52.301004806251342</v>
      </c>
      <c r="N22" s="20">
        <v>0.15359810196092466</v>
      </c>
      <c r="O22" s="22">
        <v>18.091337191276011</v>
      </c>
      <c r="P22" s="22">
        <v>6.1621459622362069</v>
      </c>
      <c r="Q22" s="22">
        <v>0.13726191124421439</v>
      </c>
      <c r="R22" s="22">
        <v>7.6102398532095927</v>
      </c>
      <c r="S22" s="22">
        <v>13.460758217824965</v>
      </c>
      <c r="T22" s="22">
        <v>2.2364738732086415</v>
      </c>
      <c r="U22" s="22">
        <v>0.3287638234860118</v>
      </c>
      <c r="V22" s="22">
        <v>1.5628046769507901E-2</v>
      </c>
      <c r="W22" s="22">
        <v>0.57173972229796732</v>
      </c>
      <c r="X22" s="20">
        <f t="shared" si="0"/>
        <v>101.06895150976537</v>
      </c>
      <c r="Y22" s="22">
        <f t="shared" si="1"/>
        <v>100.49721178746741</v>
      </c>
      <c r="Z22" s="23">
        <f t="shared" si="13"/>
        <v>0.99505248176915673</v>
      </c>
      <c r="AA22" s="22"/>
      <c r="AB22" s="22">
        <f t="shared" si="20"/>
        <v>52.04224463148099</v>
      </c>
      <c r="AC22" s="22">
        <f t="shared" si="21"/>
        <v>0.15283817255125007</v>
      </c>
      <c r="AD22" s="22">
        <f t="shared" si="22"/>
        <v>18.001829970701841</v>
      </c>
      <c r="AE22" s="22">
        <f t="shared" si="23"/>
        <v>6.1316586327469258</v>
      </c>
      <c r="AF22" s="22">
        <f t="shared" si="24"/>
        <v>0.13658280543593324</v>
      </c>
      <c r="AG22" s="22">
        <f t="shared" si="25"/>
        <v>7.5725880527947487</v>
      </c>
      <c r="AH22" s="22">
        <f t="shared" si="26"/>
        <v>13.394160871141302</v>
      </c>
      <c r="AI22" s="22">
        <f t="shared" si="27"/>
        <v>2.2254088779481371</v>
      </c>
      <c r="AJ22" s="22">
        <f t="shared" si="28"/>
        <v>0.32713725847567299</v>
      </c>
      <c r="AK22" s="22">
        <f t="shared" si="29"/>
        <v>1.555072672320329E-2</v>
      </c>
      <c r="AL22" s="22">
        <f t="shared" si="14"/>
        <v>100</v>
      </c>
      <c r="AM22" s="22"/>
      <c r="AN22" s="22">
        <f t="shared" si="15"/>
        <v>5.5172664377456844</v>
      </c>
      <c r="AO22" s="22">
        <f t="shared" si="16"/>
        <v>5.2414031158584002</v>
      </c>
      <c r="AP22" s="22">
        <f t="shared" si="17"/>
        <v>0.30620828729488542</v>
      </c>
      <c r="AQ22" s="22"/>
      <c r="AR22" s="35">
        <v>34.090613812218848</v>
      </c>
      <c r="AS22" s="24">
        <v>129.12026191412301</v>
      </c>
      <c r="AT22" s="24">
        <v>102.97523266072901</v>
      </c>
      <c r="AU22" s="24">
        <v>38.486401189942399</v>
      </c>
      <c r="AV22" s="24">
        <v>93.941312285229984</v>
      </c>
      <c r="AW22" s="24">
        <v>50.801821985082498</v>
      </c>
      <c r="AX22" s="24">
        <v>89.453542459127007</v>
      </c>
      <c r="AY22" s="24">
        <v>230.28087285212075</v>
      </c>
      <c r="AZ22" s="24">
        <v>5.2522574971985367</v>
      </c>
      <c r="BA22" s="24">
        <v>13.698235935983398</v>
      </c>
      <c r="BB22" s="35">
        <v>67.844688132945393</v>
      </c>
      <c r="BC22" s="4"/>
      <c r="BD22" s="19" t="s">
        <v>310</v>
      </c>
      <c r="BE22" s="26">
        <v>0.1460489561886314</v>
      </c>
      <c r="BF22" s="30">
        <v>132.44432280787387</v>
      </c>
      <c r="BG22" s="30">
        <v>101.91898917465106</v>
      </c>
      <c r="BH22" s="26">
        <v>0.14275238769398296</v>
      </c>
      <c r="BI22" s="26">
        <v>5.8316693293226027</v>
      </c>
      <c r="BJ22" s="26">
        <v>42.958846189797988</v>
      </c>
      <c r="BK22" s="26">
        <v>101.87799441310054</v>
      </c>
      <c r="BL22" s="26">
        <v>47.789964987748398</v>
      </c>
      <c r="BM22" s="26">
        <v>91.802227634606737</v>
      </c>
      <c r="BN22" s="26">
        <v>14.138198275358763</v>
      </c>
      <c r="BO22" s="26">
        <v>0.90110531047348874</v>
      </c>
      <c r="BP22" s="26">
        <v>3.825562016707269</v>
      </c>
      <c r="BQ22" s="26">
        <v>236.11390892006909</v>
      </c>
      <c r="BR22" s="26">
        <v>5.5769326288566647</v>
      </c>
      <c r="BS22" s="26">
        <v>14.042738448022753</v>
      </c>
      <c r="BT22" s="26">
        <v>0.5346948143322916</v>
      </c>
      <c r="BU22" s="26">
        <v>0.24746651347672183</v>
      </c>
      <c r="BV22" s="26">
        <v>63.610967960865139</v>
      </c>
      <c r="BW22" s="26">
        <v>2.3469639878226842</v>
      </c>
      <c r="BX22" s="26">
        <v>4.8396051711771486</v>
      </c>
      <c r="BY22" s="26">
        <v>0.60940091745208114</v>
      </c>
      <c r="BZ22" s="26">
        <v>3.5072976695704994</v>
      </c>
      <c r="CA22" s="26">
        <v>0.98094704160005108</v>
      </c>
      <c r="CB22" s="26">
        <v>0.39297737844756059</v>
      </c>
      <c r="CC22" s="26">
        <v>0.58893885851241257</v>
      </c>
      <c r="CD22" s="26">
        <v>0.1013667885638713</v>
      </c>
      <c r="CE22" s="26">
        <v>0.65008465646081304</v>
      </c>
      <c r="CF22" s="26">
        <v>0.1780801143479443</v>
      </c>
      <c r="CG22" s="26">
        <v>0.52837353661856756</v>
      </c>
      <c r="CH22" s="26">
        <v>8.3047059840362217E-2</v>
      </c>
      <c r="CI22" s="26">
        <v>0.4824699651513209</v>
      </c>
      <c r="CJ22" s="26">
        <v>7.4681573932107614E-2</v>
      </c>
      <c r="CK22" s="26">
        <v>0.37128779863162092</v>
      </c>
      <c r="CL22" s="26">
        <v>3.6504024543891088E-2</v>
      </c>
      <c r="CM22" s="26">
        <v>3.0453239452594074</v>
      </c>
      <c r="CN22" s="26">
        <v>0.43005574776822164</v>
      </c>
      <c r="CO22" s="26">
        <v>7.3912644309446177E-2</v>
      </c>
    </row>
    <row r="23" spans="1:93" s="3" customFormat="1" ht="12" customHeight="1">
      <c r="A23" s="17" t="s">
        <v>311</v>
      </c>
      <c r="B23" s="18">
        <v>1073.4000000000001</v>
      </c>
      <c r="C23" s="34">
        <f t="shared" si="30"/>
        <v>348.76880168640002</v>
      </c>
      <c r="D23" s="18">
        <v>412.04</v>
      </c>
      <c r="E23" s="34">
        <v>3133.74</v>
      </c>
      <c r="F23" s="34">
        <v>3159.6399999999994</v>
      </c>
      <c r="G23" s="34">
        <v>-1557.9399999999998</v>
      </c>
      <c r="H23" s="34" t="s">
        <v>465</v>
      </c>
      <c r="I23" s="18" t="s">
        <v>284</v>
      </c>
      <c r="J23" s="103" t="s">
        <v>403</v>
      </c>
      <c r="K23" s="19" t="s">
        <v>298</v>
      </c>
      <c r="L23" s="101">
        <v>2</v>
      </c>
      <c r="M23" s="22">
        <v>49.463000921072549</v>
      </c>
      <c r="N23" s="20">
        <v>9.0101281903085029E-2</v>
      </c>
      <c r="O23" s="22">
        <v>27.814870112925913</v>
      </c>
      <c r="P23" s="20">
        <v>1.3206291915975152</v>
      </c>
      <c r="Q23" s="20">
        <v>8.4539914507800004E-2</v>
      </c>
      <c r="R23" s="22">
        <v>0.71746307712655943</v>
      </c>
      <c r="S23" s="22">
        <v>12.134648376130023</v>
      </c>
      <c r="T23" s="22">
        <v>2.9471613505487082</v>
      </c>
      <c r="U23" s="22">
        <v>1.9151859353889706</v>
      </c>
      <c r="V23" s="22">
        <v>5.4771279934197774E-2</v>
      </c>
      <c r="W23" s="22">
        <v>3.8188816855754628</v>
      </c>
      <c r="X23" s="20">
        <f t="shared" si="0"/>
        <v>100.36125312671079</v>
      </c>
      <c r="Y23" s="22">
        <f t="shared" si="1"/>
        <v>96.54237144113533</v>
      </c>
      <c r="Z23" s="23">
        <f>100/Y23</f>
        <v>1.0358146221938715</v>
      </c>
      <c r="AA23" s="22"/>
      <c r="AB23" s="22">
        <f t="shared" si="20"/>
        <v>51.234499611635883</v>
      </c>
      <c r="AC23" s="22">
        <f t="shared" si="21"/>
        <v>9.3328225273627538E-2</v>
      </c>
      <c r="AD23" s="22">
        <f t="shared" si="22"/>
        <v>28.811049177391965</v>
      </c>
      <c r="AE23" s="22">
        <f t="shared" si="23"/>
        <v>1.3679270271527781</v>
      </c>
      <c r="AF23" s="22">
        <f t="shared" si="24"/>
        <v>8.7567679606199059E-2</v>
      </c>
      <c r="AG23" s="22">
        <f t="shared" si="25"/>
        <v>0.7431587461718997</v>
      </c>
      <c r="AH23" s="22">
        <f t="shared" si="26"/>
        <v>12.569246223176597</v>
      </c>
      <c r="AI23" s="22">
        <f t="shared" si="27"/>
        <v>3.0527128208629906</v>
      </c>
      <c r="AJ23" s="22">
        <f t="shared" si="28"/>
        <v>1.9837775960959432</v>
      </c>
      <c r="AK23" s="22">
        <f t="shared" si="29"/>
        <v>5.6732892632115846E-2</v>
      </c>
      <c r="AL23" s="22">
        <f>AK23+AJ23+AI23+AH23+AG23+AF23+AE23+AD23+AC23+AB23</f>
        <v>100</v>
      </c>
      <c r="AM23" s="22"/>
      <c r="AN23" s="22">
        <f>AE23*0.8998</f>
        <v>1.2308607390320698</v>
      </c>
      <c r="AO23" s="22">
        <f>AN23*0.95</f>
        <v>1.1693177020804664</v>
      </c>
      <c r="AP23" s="22">
        <f>(AN23-AO23)*1.11</f>
        <v>6.8312771016279847E-2</v>
      </c>
      <c r="AQ23" s="22"/>
      <c r="AR23" s="35">
        <v>1.4614957995916797</v>
      </c>
      <c r="AS23" s="24">
        <v>13.943452934537</v>
      </c>
      <c r="AT23" s="24">
        <v>2.4274847979285998</v>
      </c>
      <c r="AU23" s="24">
        <v>5.8813010688071659</v>
      </c>
      <c r="AV23" s="24">
        <v>17.75062065043824</v>
      </c>
      <c r="AW23" s="24">
        <v>58.97600383385543</v>
      </c>
      <c r="AX23" s="24">
        <v>42.588261564347874</v>
      </c>
      <c r="AY23" s="24">
        <v>672.01999011195073</v>
      </c>
      <c r="AZ23" s="24">
        <v>2.0920746552842244</v>
      </c>
      <c r="BA23" s="24">
        <v>10.337898146671719</v>
      </c>
      <c r="BB23" s="24">
        <v>373.16972078425351</v>
      </c>
      <c r="BD23" s="9" t="s">
        <v>311</v>
      </c>
      <c r="BE23" s="26">
        <v>0.10238275840238521</v>
      </c>
      <c r="BF23" s="30">
        <v>11.453590143825885</v>
      </c>
      <c r="BG23" s="30">
        <v>3.0121351643727414</v>
      </c>
      <c r="BH23" s="26">
        <v>5.5221998923498834E-2</v>
      </c>
      <c r="BI23" s="26">
        <v>1.3163531067697558</v>
      </c>
      <c r="BJ23" s="26">
        <v>3.6165595857456072</v>
      </c>
      <c r="BK23" s="26">
        <v>13.313783044006</v>
      </c>
      <c r="BL23" s="26">
        <v>57.09473750371837</v>
      </c>
      <c r="BM23" s="26">
        <v>46.906622935143623</v>
      </c>
      <c r="BN23" s="26">
        <v>19.63562624956829</v>
      </c>
      <c r="BO23" s="26" t="s">
        <v>203</v>
      </c>
      <c r="BP23" s="26">
        <v>136.29706976218066</v>
      </c>
      <c r="BQ23" s="26">
        <v>679.16986044337898</v>
      </c>
      <c r="BR23" s="26">
        <v>1.9382119530746496</v>
      </c>
      <c r="BS23" s="26">
        <v>11.468396380610463</v>
      </c>
      <c r="BT23" s="26">
        <v>1.6085064610203337</v>
      </c>
      <c r="BU23" s="26">
        <v>2.7753682407444953</v>
      </c>
      <c r="BV23" s="26">
        <v>354.5537502351479</v>
      </c>
      <c r="BW23" s="26">
        <v>4.2367150576136892</v>
      </c>
      <c r="BX23" s="26">
        <v>6.559044161522781</v>
      </c>
      <c r="BY23" s="26">
        <v>0.72635187225686471</v>
      </c>
      <c r="BZ23" s="26">
        <v>3.0229788963062791</v>
      </c>
      <c r="CA23" s="26">
        <v>0.707184309476241</v>
      </c>
      <c r="CB23" s="26">
        <v>0.52303656182724401</v>
      </c>
      <c r="CC23" s="26">
        <v>0.37445252631535408</v>
      </c>
      <c r="CD23" s="26">
        <v>5.6435648387269111E-2</v>
      </c>
      <c r="CE23" s="26">
        <v>0.28309096556218838</v>
      </c>
      <c r="CF23" s="26">
        <v>6.3958573836010002E-2</v>
      </c>
      <c r="CG23" s="26">
        <v>0.14406588308601953</v>
      </c>
      <c r="CH23" s="26">
        <v>2.2958014762877857E-2</v>
      </c>
      <c r="CI23" s="26">
        <v>0.12616323635022458</v>
      </c>
      <c r="CJ23" s="26">
        <v>1.5524064770637178E-2</v>
      </c>
      <c r="CK23" s="26">
        <v>0.22733248734243064</v>
      </c>
      <c r="CL23" s="26">
        <v>0.10681687724609172</v>
      </c>
      <c r="CM23" s="26">
        <v>4.0241772077587648</v>
      </c>
      <c r="CN23" s="26">
        <v>0.68699364902577809</v>
      </c>
      <c r="CO23" s="26">
        <v>0.18572702965277235</v>
      </c>
    </row>
    <row r="24" spans="1:93" s="3" customFormat="1" ht="12" customHeight="1">
      <c r="A24" s="17" t="s">
        <v>312</v>
      </c>
      <c r="B24" s="36">
        <v>1073.4000000000001</v>
      </c>
      <c r="C24" s="34">
        <f t="shared" si="30"/>
        <v>348.76880168640002</v>
      </c>
      <c r="D24" s="34">
        <f t="shared" si="19"/>
        <v>412.03965516900001</v>
      </c>
      <c r="E24" s="34">
        <v>3133.74</v>
      </c>
      <c r="F24" s="34">
        <v>3159.6399999999994</v>
      </c>
      <c r="G24" s="34">
        <v>-1557.9399999999998</v>
      </c>
      <c r="H24" s="34" t="s">
        <v>465</v>
      </c>
      <c r="I24" s="34" t="s">
        <v>284</v>
      </c>
      <c r="J24" s="103" t="s">
        <v>305</v>
      </c>
      <c r="K24" s="19" t="s">
        <v>292</v>
      </c>
      <c r="L24" s="101">
        <v>3</v>
      </c>
      <c r="M24" s="22">
        <v>51.417407116630301</v>
      </c>
      <c r="N24" s="20">
        <v>0.1441478838116175</v>
      </c>
      <c r="O24" s="22">
        <v>21.4230362146176</v>
      </c>
      <c r="P24" s="22">
        <v>4.5997989592062378</v>
      </c>
      <c r="Q24" s="20">
        <v>9.6602064500555002E-2</v>
      </c>
      <c r="R24" s="22">
        <v>5.1003135998328677</v>
      </c>
      <c r="S24" s="22">
        <v>11.9648201367</v>
      </c>
      <c r="T24" s="22">
        <v>2.4248699806527654</v>
      </c>
      <c r="U24" s="22">
        <v>0.25326035371450978</v>
      </c>
      <c r="V24" s="22">
        <v>5.0828376402608032E-2</v>
      </c>
      <c r="W24" s="22">
        <v>1.7625970922124887</v>
      </c>
      <c r="X24" s="20">
        <f t="shared" si="0"/>
        <v>99.237681778281555</v>
      </c>
      <c r="Y24" s="22">
        <f t="shared" si="1"/>
        <v>97.475084686069067</v>
      </c>
      <c r="Z24" s="23">
        <f t="shared" si="13"/>
        <v>1.0259031866662414</v>
      </c>
      <c r="AA24" s="22"/>
      <c r="AB24" s="22">
        <f t="shared" si="20"/>
        <v>52.749281811066503</v>
      </c>
      <c r="AC24" s="22">
        <f t="shared" si="21"/>
        <v>0.1478817733535335</v>
      </c>
      <c r="AD24" s="22">
        <f t="shared" si="22"/>
        <v>21.977961120642487</v>
      </c>
      <c r="AE24" s="22">
        <f t="shared" si="23"/>
        <v>4.7189484102737396</v>
      </c>
      <c r="AF24" s="22">
        <f t="shared" si="24"/>
        <v>9.9104365809657161E-2</v>
      </c>
      <c r="AG24" s="22">
        <f t="shared" si="25"/>
        <v>5.2324279750657077</v>
      </c>
      <c r="AH24" s="22">
        <f t="shared" si="26"/>
        <v>12.274747106128943</v>
      </c>
      <c r="AI24" s="22">
        <f t="shared" si="27"/>
        <v>2.487681840402979</v>
      </c>
      <c r="AJ24" s="22">
        <f t="shared" si="28"/>
        <v>0.25982060393193501</v>
      </c>
      <c r="AK24" s="22">
        <f t="shared" si="29"/>
        <v>5.2144993324506762E-2</v>
      </c>
      <c r="AL24" s="22">
        <f t="shared" si="14"/>
        <v>100</v>
      </c>
      <c r="AM24" s="22"/>
      <c r="AN24" s="22">
        <f t="shared" si="15"/>
        <v>4.2461097795643115</v>
      </c>
      <c r="AO24" s="22">
        <f t="shared" si="16"/>
        <v>4.0338042905860956</v>
      </c>
      <c r="AP24" s="22">
        <f t="shared" si="17"/>
        <v>0.23565909276581964</v>
      </c>
      <c r="AQ24" s="22"/>
      <c r="AR24" s="35">
        <v>19.678186875620284</v>
      </c>
      <c r="AS24" s="24">
        <v>88.461854977701606</v>
      </c>
      <c r="AT24" s="24">
        <v>48.321571451703122</v>
      </c>
      <c r="AU24" s="24">
        <v>25.452040442424767</v>
      </c>
      <c r="AV24" s="24">
        <v>109.290749336399</v>
      </c>
      <c r="AW24" s="24">
        <v>11.047621999592</v>
      </c>
      <c r="AX24" s="24">
        <v>149.90731199479899</v>
      </c>
      <c r="AY24" s="24">
        <v>233.20464878792265</v>
      </c>
      <c r="AZ24" s="24">
        <v>6.0534676219300785</v>
      </c>
      <c r="BA24" s="24">
        <v>19.13903027853943</v>
      </c>
      <c r="BB24" s="35">
        <v>84.056461841765596</v>
      </c>
      <c r="BC24" s="4"/>
      <c r="BD24" s="9" t="s">
        <v>312</v>
      </c>
      <c r="BE24" s="26">
        <v>0.14887212126124999</v>
      </c>
      <c r="BF24" s="30">
        <v>90.236271914514191</v>
      </c>
      <c r="BG24" s="30">
        <v>43.25615943046774</v>
      </c>
      <c r="BH24" s="26">
        <v>8.6265690345653026E-2</v>
      </c>
      <c r="BI24" s="26">
        <v>4.1296966962518784</v>
      </c>
      <c r="BJ24" s="26">
        <v>26.263921120465731</v>
      </c>
      <c r="BK24" s="26">
        <v>101.9204203208148</v>
      </c>
      <c r="BL24" s="26">
        <v>11.496231447730786</v>
      </c>
      <c r="BM24" s="26">
        <v>177.61548413695866</v>
      </c>
      <c r="BN24" s="26">
        <v>14.094558944088121</v>
      </c>
      <c r="BO24" s="26">
        <v>0.59431120858889608</v>
      </c>
      <c r="BP24" s="26">
        <v>4.2223326538435755</v>
      </c>
      <c r="BQ24" s="26">
        <v>227.60112479416313</v>
      </c>
      <c r="BR24" s="26">
        <v>6.0165794454146555</v>
      </c>
      <c r="BS24" s="26">
        <v>17.061603360933145</v>
      </c>
      <c r="BT24" s="26">
        <v>0.77256835223591169</v>
      </c>
      <c r="BU24" s="26">
        <v>0.36157057501718193</v>
      </c>
      <c r="BV24" s="26">
        <v>68.552135300114799</v>
      </c>
      <c r="BW24" s="26">
        <v>3.8874449018149146</v>
      </c>
      <c r="BX24" s="26">
        <v>7.9354172680601023</v>
      </c>
      <c r="BY24" s="26">
        <v>0.95693783059423954</v>
      </c>
      <c r="BZ24" s="26">
        <v>3.1538946185249643</v>
      </c>
      <c r="CA24" s="26">
        <v>0.80064190741567565</v>
      </c>
      <c r="CB24" s="26">
        <v>0.37157053586192862</v>
      </c>
      <c r="CC24" s="26">
        <v>0.80796273356256954</v>
      </c>
      <c r="CD24" s="26">
        <v>0.13096722370075004</v>
      </c>
      <c r="CE24" s="26">
        <v>0.88264360160534594</v>
      </c>
      <c r="CF24" s="26">
        <v>0.18089201633897592</v>
      </c>
      <c r="CG24" s="26">
        <v>0.5068779060800952</v>
      </c>
      <c r="CH24" s="26">
        <v>8.2121606001592046E-2</v>
      </c>
      <c r="CI24" s="26">
        <v>0.54444968187715992</v>
      </c>
      <c r="CJ24" s="26">
        <v>8.0516499431054031E-2</v>
      </c>
      <c r="CK24" s="26">
        <v>0.48096032143853845</v>
      </c>
      <c r="CL24" s="26">
        <v>8.0939550783790212E-2</v>
      </c>
      <c r="CM24" s="26">
        <v>4.0668385304776482</v>
      </c>
      <c r="CN24" s="26">
        <v>0.78793613003822183</v>
      </c>
      <c r="CO24" s="26">
        <v>0.4921090377714149</v>
      </c>
    </row>
    <row r="25" spans="1:93" s="3" customFormat="1" ht="12" customHeight="1">
      <c r="A25" s="17" t="s">
        <v>313</v>
      </c>
      <c r="B25" s="36">
        <v>1101.4880000000001</v>
      </c>
      <c r="C25" s="34">
        <f t="shared" si="30"/>
        <v>357.89514610764797</v>
      </c>
      <c r="D25" s="34">
        <f t="shared" si="19"/>
        <v>422.82162818408</v>
      </c>
      <c r="E25" s="34">
        <v>3144.52</v>
      </c>
      <c r="F25" s="34">
        <v>3170.4199999999996</v>
      </c>
      <c r="G25" s="34">
        <v>-1568.72</v>
      </c>
      <c r="H25" s="34" t="s">
        <v>465</v>
      </c>
      <c r="I25" s="34" t="s">
        <v>284</v>
      </c>
      <c r="J25" s="103" t="s">
        <v>305</v>
      </c>
      <c r="K25" s="19" t="s">
        <v>292</v>
      </c>
      <c r="L25" s="101">
        <v>3</v>
      </c>
      <c r="M25" s="22">
        <v>50.183291332007798</v>
      </c>
      <c r="N25" s="20">
        <v>0.18135313194138886</v>
      </c>
      <c r="O25" s="22">
        <v>21.568686393265502</v>
      </c>
      <c r="P25" s="22">
        <v>5.4938741743197861</v>
      </c>
      <c r="Q25" s="20">
        <v>0.117985037835198</v>
      </c>
      <c r="R25" s="22">
        <v>5.187732392055608</v>
      </c>
      <c r="S25" s="22">
        <v>12.43395992418</v>
      </c>
      <c r="T25" s="22">
        <v>2.6068985206818311</v>
      </c>
      <c r="U25" s="22">
        <v>0.30314887531442924</v>
      </c>
      <c r="V25" s="22">
        <v>4.9049193101281821E-2</v>
      </c>
      <c r="W25" s="22">
        <v>1.1623286310352838</v>
      </c>
      <c r="X25" s="20">
        <f t="shared" si="0"/>
        <v>99.288307605738098</v>
      </c>
      <c r="Y25" s="22">
        <f t="shared" si="1"/>
        <v>98.125978974702818</v>
      </c>
      <c r="Z25" s="23">
        <f>100/Y25</f>
        <v>1.019098112904232</v>
      </c>
      <c r="AA25" s="22"/>
      <c r="AB25" s="22">
        <f t="shared" si="20"/>
        <v>51.141697495772448</v>
      </c>
      <c r="AC25" s="22">
        <f t="shared" si="21"/>
        <v>0.1848166345307416</v>
      </c>
      <c r="AD25" s="22">
        <f t="shared" si="22"/>
        <v>21.98060760120006</v>
      </c>
      <c r="AE25" s="22">
        <f t="shared" si="23"/>
        <v>5.5987968035825899</v>
      </c>
      <c r="AF25" s="22">
        <f t="shared" si="24"/>
        <v>0.12023832940878469</v>
      </c>
      <c r="AG25" s="22">
        <f t="shared" si="25"/>
        <v>5.2868082909960279</v>
      </c>
      <c r="AH25" s="22">
        <f t="shared" si="26"/>
        <v>12.671425094658685</v>
      </c>
      <c r="AI25" s="22">
        <f t="shared" si="27"/>
        <v>2.656685362959688</v>
      </c>
      <c r="AJ25" s="22">
        <f t="shared" si="28"/>
        <v>0.30893844676197518</v>
      </c>
      <c r="AK25" s="22">
        <f t="shared" si="29"/>
        <v>4.9985940128991581E-2</v>
      </c>
      <c r="AL25" s="22">
        <f>AK25+AJ25+AI25+AH25+AG25+AF25+AE25+AD25+AC25+AB25</f>
        <v>100</v>
      </c>
      <c r="AM25" s="22"/>
      <c r="AN25" s="22">
        <f>AE25*0.8998</f>
        <v>5.0377973638636142</v>
      </c>
      <c r="AO25" s="22">
        <f>AN25*0.95</f>
        <v>4.7859074956704335</v>
      </c>
      <c r="AP25" s="22">
        <f>(AN25-AO25)*1.11</f>
        <v>0.27959775369443063</v>
      </c>
      <c r="AQ25" s="22"/>
      <c r="AR25" s="35">
        <v>24.02988332493635</v>
      </c>
      <c r="AS25" s="24">
        <v>103.659858772459</v>
      </c>
      <c r="AT25" s="24">
        <v>48.267491966021403</v>
      </c>
      <c r="AU25" s="24">
        <v>28.612966045197485</v>
      </c>
      <c r="AV25" s="24">
        <v>102.753403847873</v>
      </c>
      <c r="AW25" s="24">
        <v>17.816729919309999</v>
      </c>
      <c r="AX25" s="24">
        <v>29.7285312907958</v>
      </c>
      <c r="AY25" s="24">
        <v>257.17486656455765</v>
      </c>
      <c r="AZ25" s="24">
        <v>4.9045841544887292</v>
      </c>
      <c r="BA25" s="24">
        <v>12.769896739252699</v>
      </c>
      <c r="BB25" s="35">
        <v>87.409977997059329</v>
      </c>
      <c r="BC25" s="4"/>
      <c r="BD25" s="9" t="s">
        <v>313</v>
      </c>
      <c r="BE25" s="26">
        <v>0.18445220322231112</v>
      </c>
      <c r="BF25" s="30">
        <v>97.903295588221638</v>
      </c>
      <c r="BG25" s="30">
        <v>44.792617785371803</v>
      </c>
      <c r="BH25" s="26">
        <v>9.4269084007591583E-2</v>
      </c>
      <c r="BI25" s="26">
        <v>4.8270444619552384</v>
      </c>
      <c r="BJ25" s="26">
        <v>30.327691059768242</v>
      </c>
      <c r="BK25" s="26">
        <v>100.47503907055749</v>
      </c>
      <c r="BL25" s="26">
        <v>15.687786188382779</v>
      </c>
      <c r="BM25" s="26">
        <v>23.681200195574327</v>
      </c>
      <c r="BN25" s="26">
        <v>15.093213924682839</v>
      </c>
      <c r="BO25" s="26">
        <v>0.6248316478281255</v>
      </c>
      <c r="BP25" s="26">
        <v>4.0926335353361907</v>
      </c>
      <c r="BQ25" s="26">
        <v>241.75658679254039</v>
      </c>
      <c r="BR25" s="26">
        <v>5.2386869038410664</v>
      </c>
      <c r="BS25" s="26">
        <v>12.378330858365647</v>
      </c>
      <c r="BT25" s="26">
        <v>0.61213194456526565</v>
      </c>
      <c r="BU25" s="26">
        <v>0.34746815937024234</v>
      </c>
      <c r="BV25" s="26">
        <v>65.534526195512527</v>
      </c>
      <c r="BW25" s="26">
        <v>2.8760780740170566</v>
      </c>
      <c r="BX25" s="26">
        <v>5.7845361363369818</v>
      </c>
      <c r="BY25" s="26">
        <v>0.71695449386350596</v>
      </c>
      <c r="BZ25" s="26">
        <v>2.1904148000705472</v>
      </c>
      <c r="CA25" s="26">
        <v>0.58159444307464292</v>
      </c>
      <c r="CB25" s="26">
        <v>0.37530399115717206</v>
      </c>
      <c r="CC25" s="26">
        <v>0.67130524287177473</v>
      </c>
      <c r="CD25" s="26">
        <v>0.11113369939531156</v>
      </c>
      <c r="CE25" s="26">
        <v>0.77594512409391292</v>
      </c>
      <c r="CF25" s="26">
        <v>0.14954288617026057</v>
      </c>
      <c r="CG25" s="26">
        <v>0.43854193018967114</v>
      </c>
      <c r="CH25" s="26">
        <v>7.3595566615852939E-2</v>
      </c>
      <c r="CI25" s="26">
        <v>0.48406688874894999</v>
      </c>
      <c r="CJ25" s="26">
        <v>6.7703626011387436E-2</v>
      </c>
      <c r="CK25" s="26">
        <v>0.36478158751433432</v>
      </c>
      <c r="CL25" s="26">
        <v>6.0739606316093195E-2</v>
      </c>
      <c r="CM25" s="26">
        <v>3.16513912735731</v>
      </c>
      <c r="CN25" s="26">
        <v>0.559897741062237</v>
      </c>
      <c r="CO25" s="26">
        <v>0.3802979564162785</v>
      </c>
    </row>
    <row r="26" spans="1:93" s="3" customFormat="1" ht="12" customHeight="1">
      <c r="A26" s="17" t="s">
        <v>314</v>
      </c>
      <c r="B26" s="36">
        <v>1102.4880000000001</v>
      </c>
      <c r="C26" s="34">
        <f t="shared" si="30"/>
        <v>358.22006580364797</v>
      </c>
      <c r="D26" s="34">
        <f t="shared" si="19"/>
        <v>423.20549221907999</v>
      </c>
      <c r="E26" s="34">
        <v>3144.91</v>
      </c>
      <c r="F26" s="34">
        <v>3170.8099999999995</v>
      </c>
      <c r="G26" s="34">
        <v>-1569.11</v>
      </c>
      <c r="H26" s="34" t="s">
        <v>465</v>
      </c>
      <c r="I26" s="34" t="s">
        <v>284</v>
      </c>
      <c r="J26" s="103" t="s">
        <v>305</v>
      </c>
      <c r="K26" s="19" t="s">
        <v>292</v>
      </c>
      <c r="L26" s="101">
        <v>3</v>
      </c>
      <c r="M26" s="22">
        <v>52.152400364852795</v>
      </c>
      <c r="N26" s="20">
        <v>0.16933166246829742</v>
      </c>
      <c r="O26" s="22">
        <v>20.953766716892492</v>
      </c>
      <c r="P26" s="22">
        <v>5.6226338552812791</v>
      </c>
      <c r="Q26" s="20">
        <v>0.1031771502228</v>
      </c>
      <c r="R26" s="22">
        <v>5.6549694483186563</v>
      </c>
      <c r="S26" s="22">
        <v>12.218647007363616</v>
      </c>
      <c r="T26" s="22">
        <v>2.6881634423081766</v>
      </c>
      <c r="U26" s="22">
        <v>0.27778886640000533</v>
      </c>
      <c r="V26" s="22">
        <v>5.4634404497840489E-2</v>
      </c>
      <c r="W26" s="22">
        <v>1.4872521246460173</v>
      </c>
      <c r="X26" s="20">
        <f t="shared" si="0"/>
        <v>101.38276504325198</v>
      </c>
      <c r="Y26" s="22">
        <f t="shared" si="1"/>
        <v>99.895512918605959</v>
      </c>
      <c r="Z26" s="23">
        <f t="shared" si="13"/>
        <v>1.0010459637108944</v>
      </c>
      <c r="AA26" s="22"/>
      <c r="AB26" s="22">
        <f t="shared" si="20"/>
        <v>52.206949883070465</v>
      </c>
      <c r="AC26" s="22">
        <f t="shared" si="21"/>
        <v>0.16950877724234467</v>
      </c>
      <c r="AD26" s="22">
        <f t="shared" si="22"/>
        <v>20.97568359648491</v>
      </c>
      <c r="AE26" s="22">
        <f t="shared" si="23"/>
        <v>5.6285149262535494</v>
      </c>
      <c r="AF26" s="22">
        <f t="shared" si="24"/>
        <v>0.10328506977772654</v>
      </c>
      <c r="AG26" s="22">
        <f t="shared" si="25"/>
        <v>5.6608843411478142</v>
      </c>
      <c r="AH26" s="22">
        <f t="shared" si="26"/>
        <v>12.231427268729547</v>
      </c>
      <c r="AI26" s="22">
        <f t="shared" si="27"/>
        <v>2.6909751637177837</v>
      </c>
      <c r="AJ26" s="22">
        <f t="shared" si="28"/>
        <v>0.27807942347355025</v>
      </c>
      <c r="AK26" s="22">
        <f t="shared" si="29"/>
        <v>5.4691550102311554E-2</v>
      </c>
      <c r="AL26" s="22">
        <f t="shared" si="14"/>
        <v>100</v>
      </c>
      <c r="AM26" s="22"/>
      <c r="AN26" s="22">
        <f t="shared" si="15"/>
        <v>5.064537730642944</v>
      </c>
      <c r="AO26" s="22">
        <f t="shared" si="16"/>
        <v>4.8113108441107961</v>
      </c>
      <c r="AP26" s="22">
        <f t="shared" si="17"/>
        <v>0.28108184405068415</v>
      </c>
      <c r="AQ26" s="22"/>
      <c r="AR26" s="35">
        <v>22.71029205942045</v>
      </c>
      <c r="AS26" s="24">
        <v>104.47964498955</v>
      </c>
      <c r="AT26" s="24">
        <v>41.8680352438152</v>
      </c>
      <c r="AU26" s="24">
        <v>32.184560942795351</v>
      </c>
      <c r="AV26" s="24">
        <v>92.669464827198098</v>
      </c>
      <c r="AW26" s="24">
        <v>32.163307970170997</v>
      </c>
      <c r="AX26" s="24">
        <v>24.712082024957699</v>
      </c>
      <c r="AY26" s="24">
        <v>262.86120945966377</v>
      </c>
      <c r="AZ26" s="24">
        <v>4.6067913921137178</v>
      </c>
      <c r="BA26" s="24">
        <v>12.8850976140205</v>
      </c>
      <c r="BB26" s="35">
        <v>83.752915535892598</v>
      </c>
      <c r="BC26" s="4"/>
      <c r="BD26" s="9" t="s">
        <v>314</v>
      </c>
      <c r="BE26" s="26">
        <v>0.17117873209780657</v>
      </c>
      <c r="BF26" s="30">
        <v>98.001940992555916</v>
      </c>
      <c r="BG26" s="30">
        <v>43.075924461170118</v>
      </c>
      <c r="BH26" s="26">
        <v>9.8973531139279022E-2</v>
      </c>
      <c r="BI26" s="26">
        <v>5.0538254778835894</v>
      </c>
      <c r="BJ26" s="26">
        <v>31.171825366503011</v>
      </c>
      <c r="BK26" s="26">
        <v>92.83385664581246</v>
      </c>
      <c r="BL26" s="26">
        <v>31.27066280041095</v>
      </c>
      <c r="BM26" s="26">
        <v>23.896525862450737</v>
      </c>
      <c r="BN26" s="26">
        <v>15.114323651452302</v>
      </c>
      <c r="BO26" s="26">
        <v>0.8643754559659752</v>
      </c>
      <c r="BP26" s="26">
        <v>5.2610776624926592</v>
      </c>
      <c r="BQ26" s="26">
        <v>246.59663249474389</v>
      </c>
      <c r="BR26" s="26">
        <v>4.932093543331928</v>
      </c>
      <c r="BS26" s="26">
        <v>11.351702818290535</v>
      </c>
      <c r="BT26" s="26">
        <v>0.53417763080001235</v>
      </c>
      <c r="BU26" s="26">
        <v>0.43716805761682176</v>
      </c>
      <c r="BV26" s="26">
        <v>70.548573476283835</v>
      </c>
      <c r="BW26" s="26">
        <v>2.5692556636521067</v>
      </c>
      <c r="BX26" s="26">
        <v>5.3012002794234121</v>
      </c>
      <c r="BY26" s="26">
        <v>0.64289117416986141</v>
      </c>
      <c r="BZ26" s="26">
        <v>1.9945974988547812</v>
      </c>
      <c r="CA26" s="26">
        <v>0.54271044118892409</v>
      </c>
      <c r="CB26" s="26">
        <v>0.40809149016914337</v>
      </c>
      <c r="CC26" s="26">
        <v>0.6054374832512357</v>
      </c>
      <c r="CD26" s="26">
        <v>9.9665097288490392E-2</v>
      </c>
      <c r="CE26" s="26">
        <v>0.70496873456332843</v>
      </c>
      <c r="CF26" s="26">
        <v>0.14490396561944305</v>
      </c>
      <c r="CG26" s="26">
        <v>0.39996904479556816</v>
      </c>
      <c r="CH26" s="26">
        <v>6.6914251118560072E-2</v>
      </c>
      <c r="CI26" s="26">
        <v>0.47687688059793221</v>
      </c>
      <c r="CJ26" s="26">
        <v>6.6367426999151366E-2</v>
      </c>
      <c r="CK26" s="26">
        <v>0.31857555269595539</v>
      </c>
      <c r="CL26" s="26">
        <v>5.1289860757581088E-2</v>
      </c>
      <c r="CM26" s="26">
        <v>14.37827300244526</v>
      </c>
      <c r="CN26" s="26">
        <v>0.3244514566154984</v>
      </c>
      <c r="CO26" s="26">
        <v>0.38584230588109913</v>
      </c>
    </row>
    <row r="27" spans="1:93" s="3" customFormat="1" ht="12" customHeight="1">
      <c r="A27" s="38" t="s">
        <v>315</v>
      </c>
      <c r="B27" s="36">
        <v>1124.25</v>
      </c>
      <c r="C27" s="34">
        <f t="shared" si="30"/>
        <v>365.290968228</v>
      </c>
      <c r="D27" s="34">
        <f t="shared" si="19"/>
        <v>431.55914134875002</v>
      </c>
      <c r="E27" s="34">
        <v>3153.2599999999998</v>
      </c>
      <c r="F27" s="34">
        <v>3179.1599999999994</v>
      </c>
      <c r="G27" s="34">
        <v>-1577.4599999999998</v>
      </c>
      <c r="H27" s="34" t="s">
        <v>465</v>
      </c>
      <c r="I27" s="34" t="s">
        <v>284</v>
      </c>
      <c r="J27" s="103" t="s">
        <v>257</v>
      </c>
      <c r="K27" s="19" t="s">
        <v>292</v>
      </c>
      <c r="L27" s="101">
        <v>3</v>
      </c>
      <c r="M27" s="22">
        <v>50.688022188018998</v>
      </c>
      <c r="N27" s="20">
        <v>0.10215810444668448</v>
      </c>
      <c r="O27" s="22">
        <v>26.376634151287469</v>
      </c>
      <c r="P27" s="22">
        <v>2.3202242390114818</v>
      </c>
      <c r="Q27" s="20">
        <v>4.1344810731937E-2</v>
      </c>
      <c r="R27" s="22">
        <v>1.309816387577609</v>
      </c>
      <c r="S27" s="22">
        <v>14.908302366635805</v>
      </c>
      <c r="T27" s="22">
        <v>3.0058909198566957</v>
      </c>
      <c r="U27" s="22">
        <v>0.39953464368988695</v>
      </c>
      <c r="V27" s="22">
        <v>1.9000288922290789E-2</v>
      </c>
      <c r="W27" s="22">
        <v>0.67596113223482235</v>
      </c>
      <c r="X27" s="20">
        <f t="shared" si="0"/>
        <v>99.846889232413687</v>
      </c>
      <c r="Y27" s="22">
        <f t="shared" si="1"/>
        <v>99.17092810017887</v>
      </c>
      <c r="Z27" s="23">
        <f t="shared" si="13"/>
        <v>1.0083600296548967</v>
      </c>
      <c r="AA27" s="22"/>
      <c r="AB27" s="22">
        <f t="shared" si="20"/>
        <v>51.111775556658898</v>
      </c>
      <c r="AC27" s="22">
        <f t="shared" si="21"/>
        <v>0.10301214922934679</v>
      </c>
      <c r="AD27" s="22">
        <f t="shared" si="22"/>
        <v>26.597143594988594</v>
      </c>
      <c r="AE27" s="22">
        <f t="shared" si="23"/>
        <v>2.3396213824556278</v>
      </c>
      <c r="AF27" s="22">
        <f t="shared" si="24"/>
        <v>4.1690454575732082E-2</v>
      </c>
      <c r="AG27" s="22">
        <f t="shared" si="25"/>
        <v>1.3207664914202275</v>
      </c>
      <c r="AH27" s="22">
        <f t="shared" si="26"/>
        <v>15.032936216525046</v>
      </c>
      <c r="AI27" s="22">
        <f t="shared" si="27"/>
        <v>3.0310202570860825</v>
      </c>
      <c r="AJ27" s="22">
        <f t="shared" si="28"/>
        <v>0.40287476515929299</v>
      </c>
      <c r="AK27" s="22">
        <f t="shared" si="29"/>
        <v>1.9159131901132744E-2</v>
      </c>
      <c r="AL27" s="22">
        <f t="shared" si="14"/>
        <v>99.999999999999986</v>
      </c>
      <c r="AM27" s="22"/>
      <c r="AN27" s="22">
        <f t="shared" si="15"/>
        <v>2.1051913199335739</v>
      </c>
      <c r="AO27" s="22">
        <f t="shared" si="16"/>
        <v>1.999931753936895</v>
      </c>
      <c r="AP27" s="22">
        <f t="shared" si="17"/>
        <v>0.11683811825631353</v>
      </c>
      <c r="AQ27" s="22"/>
      <c r="AR27" s="35">
        <v>6.9520123806952672</v>
      </c>
      <c r="AS27" s="24">
        <v>28.8910682736722</v>
      </c>
      <c r="AT27" s="24">
        <v>5.0692706999997998</v>
      </c>
      <c r="AU27" s="24">
        <v>10.311568372516383</v>
      </c>
      <c r="AV27" s="24">
        <v>12.30822863750992</v>
      </c>
      <c r="AW27" s="24">
        <v>18.1674439654042</v>
      </c>
      <c r="AX27" s="24">
        <v>87.970928873159806</v>
      </c>
      <c r="AY27" s="24">
        <v>376.35823176530096</v>
      </c>
      <c r="AZ27" s="24">
        <v>3.3626683703864702</v>
      </c>
      <c r="BA27" s="24">
        <v>33.690329383066882</v>
      </c>
      <c r="BB27" s="35">
        <v>103.57539106023943</v>
      </c>
      <c r="BC27" s="4"/>
      <c r="BD27" s="9" t="s">
        <v>315</v>
      </c>
      <c r="BE27" s="26">
        <v>0.10246405000989101</v>
      </c>
      <c r="BF27" s="30">
        <v>33.269855853080564</v>
      </c>
      <c r="BG27" s="30">
        <v>7.6941858830697125</v>
      </c>
      <c r="BH27" s="26">
        <v>3.55900987012987E-2</v>
      </c>
      <c r="BI27" s="26">
        <v>2.4229523749999995</v>
      </c>
      <c r="BJ27" s="26">
        <v>9.9234200873225635</v>
      </c>
      <c r="BK27" s="26">
        <v>19.412446505873135</v>
      </c>
      <c r="BL27" s="26">
        <v>20.608868564601764</v>
      </c>
      <c r="BM27" s="26">
        <v>84.682847216535436</v>
      </c>
      <c r="BN27" s="26">
        <v>21.861612597374176</v>
      </c>
      <c r="BO27" s="26">
        <v>0.37233451327433631</v>
      </c>
      <c r="BP27" s="26">
        <v>3.9043061681132931</v>
      </c>
      <c r="BQ27" s="26">
        <v>376.35823176530096</v>
      </c>
      <c r="BR27" s="26">
        <v>3.0617932093497666</v>
      </c>
      <c r="BS27" s="26">
        <v>18.553461566439022</v>
      </c>
      <c r="BT27" s="26">
        <v>1.4458372351843622</v>
      </c>
      <c r="BU27" s="26">
        <v>0.34412487408993575</v>
      </c>
      <c r="BV27" s="26">
        <v>106.04254999999999</v>
      </c>
      <c r="BW27" s="26">
        <v>2.9320202043721619</v>
      </c>
      <c r="BX27" s="26">
        <v>5.2254212765321375</v>
      </c>
      <c r="BY27" s="26">
        <v>0.63317890344045369</v>
      </c>
      <c r="BZ27" s="26">
        <v>1.8420543784786643</v>
      </c>
      <c r="CA27" s="26">
        <v>0.43634242932960893</v>
      </c>
      <c r="CB27" s="26">
        <v>0.48033866757546245</v>
      </c>
      <c r="CC27" s="26">
        <v>0.42081486450346417</v>
      </c>
      <c r="CD27" s="26">
        <v>6.6213492220113843E-2</v>
      </c>
      <c r="CE27" s="26">
        <v>0.46212983346763359</v>
      </c>
      <c r="CF27" s="26">
        <v>9.0327714826277369E-2</v>
      </c>
      <c r="CG27" s="26">
        <v>0.24726856835637478</v>
      </c>
      <c r="CH27" s="26">
        <v>4.2077763157894729E-2</v>
      </c>
      <c r="CI27" s="26">
        <v>0.27189666852035754</v>
      </c>
      <c r="CJ27" s="26">
        <v>3.8703013770491797E-2</v>
      </c>
      <c r="CK27" s="26">
        <v>0.41270049105691053</v>
      </c>
      <c r="CL27" s="26">
        <v>5.7206549171270715E-2</v>
      </c>
      <c r="CM27" s="26">
        <v>2.867106806309148</v>
      </c>
      <c r="CN27" s="26">
        <v>0.39354879218072281</v>
      </c>
      <c r="CO27" s="26">
        <v>6.9350461538461541E-2</v>
      </c>
    </row>
    <row r="28" spans="1:93" s="3" customFormat="1" ht="12" customHeight="1">
      <c r="A28" s="17" t="s">
        <v>316</v>
      </c>
      <c r="B28" s="36">
        <v>1124.25</v>
      </c>
      <c r="C28" s="34">
        <f t="shared" si="30"/>
        <v>365.290968228</v>
      </c>
      <c r="D28" s="34">
        <f t="shared" si="19"/>
        <v>431.55914134875002</v>
      </c>
      <c r="E28" s="34">
        <v>3153.2599999999998</v>
      </c>
      <c r="F28" s="34">
        <v>3179.1599999999994</v>
      </c>
      <c r="G28" s="34">
        <v>-1577.4599999999998</v>
      </c>
      <c r="H28" s="34" t="s">
        <v>465</v>
      </c>
      <c r="I28" s="34" t="s">
        <v>284</v>
      </c>
      <c r="J28" s="103" t="s">
        <v>584</v>
      </c>
      <c r="K28" s="19" t="s">
        <v>292</v>
      </c>
      <c r="L28" s="101">
        <v>3</v>
      </c>
      <c r="M28" s="22">
        <v>48.318083253404005</v>
      </c>
      <c r="N28" s="20">
        <v>0.14153187522858351</v>
      </c>
      <c r="O28" s="22">
        <v>25.955333488146334</v>
      </c>
      <c r="P28" s="22">
        <v>1.3456128057102779</v>
      </c>
      <c r="Q28" s="20">
        <v>0.204441899202709</v>
      </c>
      <c r="R28" s="22">
        <v>0.70918305607804011</v>
      </c>
      <c r="S28" s="22">
        <v>14.47072135491783</v>
      </c>
      <c r="T28" s="22">
        <v>3.0254918111399154</v>
      </c>
      <c r="U28" s="22">
        <v>0.66501014184748264</v>
      </c>
      <c r="V28" s="22">
        <v>2.5820357382084495E-2</v>
      </c>
      <c r="W28" s="22">
        <v>4.1160526051601529</v>
      </c>
      <c r="X28" s="20">
        <f t="shared" si="0"/>
        <v>98.977282648217425</v>
      </c>
      <c r="Y28" s="22">
        <f t="shared" si="1"/>
        <v>94.861230043057276</v>
      </c>
      <c r="Z28" s="23">
        <f t="shared" si="13"/>
        <v>1.0541714455379743</v>
      </c>
      <c r="AA28" s="22"/>
      <c r="AB28" s="22">
        <f t="shared" si="20"/>
        <v>50.935543668865087</v>
      </c>
      <c r="AC28" s="22">
        <f t="shared" si="21"/>
        <v>0.14919886149941611</v>
      </c>
      <c r="AD28" s="22">
        <f t="shared" si="22"/>
        <v>27.361371422619413</v>
      </c>
      <c r="AE28" s="22">
        <f t="shared" si="23"/>
        <v>1.418506596530013</v>
      </c>
      <c r="AF28" s="22">
        <f t="shared" si="24"/>
        <v>0.21551681241104859</v>
      </c>
      <c r="AG28" s="22">
        <f t="shared" si="25"/>
        <v>0.74760052737682581</v>
      </c>
      <c r="AH28" s="22">
        <f t="shared" si="26"/>
        <v>15.254621248690961</v>
      </c>
      <c r="AI28" s="22">
        <f t="shared" si="27"/>
        <v>3.1893870760126686</v>
      </c>
      <c r="AJ28" s="22">
        <f t="shared" si="28"/>
        <v>0.70103470252877409</v>
      </c>
      <c r="AK28" s="22">
        <f t="shared" si="29"/>
        <v>2.7219083465779118E-2</v>
      </c>
      <c r="AL28" s="22">
        <f t="shared" si="14"/>
        <v>99.999999999999986</v>
      </c>
      <c r="AM28" s="22"/>
      <c r="AN28" s="22">
        <f t="shared" si="15"/>
        <v>1.2763722355577058</v>
      </c>
      <c r="AO28" s="22">
        <f t="shared" si="16"/>
        <v>1.2125536237798205</v>
      </c>
      <c r="AP28" s="22">
        <f t="shared" si="17"/>
        <v>7.0838659073452798E-2</v>
      </c>
      <c r="AQ28" s="22"/>
      <c r="AR28" s="35">
        <v>3.3625320829459717</v>
      </c>
      <c r="AS28" s="24">
        <v>25.602634093975599</v>
      </c>
      <c r="AT28" s="24">
        <v>22.807713543686901</v>
      </c>
      <c r="AU28" s="24">
        <v>6.4916032253847318</v>
      </c>
      <c r="AV28" s="24">
        <v>130.86233011466283</v>
      </c>
      <c r="AW28" s="24">
        <v>7.6831395697865004</v>
      </c>
      <c r="AX28" s="24">
        <v>15.704827404275544</v>
      </c>
      <c r="AY28" s="24">
        <v>380.46006171071804</v>
      </c>
      <c r="AZ28" s="24">
        <v>3.2363237996250005</v>
      </c>
      <c r="BA28" s="24">
        <v>32.608031519068994</v>
      </c>
      <c r="BB28" s="35">
        <v>128.38358990418499</v>
      </c>
      <c r="BC28" s="4"/>
      <c r="BD28" s="9" t="s">
        <v>316</v>
      </c>
      <c r="BE28" s="26">
        <v>0.14630408483430801</v>
      </c>
      <c r="BF28" s="30">
        <v>24.249957922739945</v>
      </c>
      <c r="BG28" s="30">
        <v>27.064243970646501</v>
      </c>
      <c r="BH28" s="26">
        <v>1.6161883870967741E-2</v>
      </c>
      <c r="BI28" s="26">
        <v>1.5037448307396735</v>
      </c>
      <c r="BJ28" s="26">
        <v>3.6876618716498641</v>
      </c>
      <c r="BK28" s="26">
        <v>129.98515573141484</v>
      </c>
      <c r="BL28" s="26">
        <v>6.3868167089072498</v>
      </c>
      <c r="BM28" s="26">
        <v>15.960117109589044</v>
      </c>
      <c r="BN28" s="26">
        <v>21.665674344134079</v>
      </c>
      <c r="BO28" s="26">
        <v>0.40373715341959332</v>
      </c>
      <c r="BP28" s="26">
        <v>10.975815060240961</v>
      </c>
      <c r="BQ28" s="26">
        <v>383.80074141414144</v>
      </c>
      <c r="BR28" s="26">
        <v>3.0039651072164943</v>
      </c>
      <c r="BS28" s="26">
        <v>21.82919849363552</v>
      </c>
      <c r="BT28" s="26">
        <v>2.3305737182848389</v>
      </c>
      <c r="BU28" s="26">
        <v>0.58139962857142846</v>
      </c>
      <c r="BV28" s="26">
        <v>124.53509637681158</v>
      </c>
      <c r="BW28" s="26">
        <v>4.3057262531619536</v>
      </c>
      <c r="BX28" s="26">
        <v>7.7518577459119493</v>
      </c>
      <c r="BY28" s="26">
        <v>0.93361080348457348</v>
      </c>
      <c r="BZ28" s="26">
        <v>2.8639223104693134</v>
      </c>
      <c r="CA28" s="26">
        <v>0.598693531459904</v>
      </c>
      <c r="CB28" s="26">
        <v>0.55758087569803505</v>
      </c>
      <c r="CC28" s="26">
        <v>0.54413096626172242</v>
      </c>
      <c r="CD28" s="26">
        <v>7.5949799999999998E-2</v>
      </c>
      <c r="CE28" s="26">
        <v>0.51705777972190026</v>
      </c>
      <c r="CF28" s="26">
        <v>9.3009322764976948E-2</v>
      </c>
      <c r="CG28" s="26">
        <v>0.26578265576610721</v>
      </c>
      <c r="CH28" s="26">
        <v>4.278821917808219E-2</v>
      </c>
      <c r="CI28" s="26">
        <v>0.28187044721788873</v>
      </c>
      <c r="CJ28" s="26">
        <v>3.4079994463667808E-2</v>
      </c>
      <c r="CK28" s="26">
        <v>0.56479029846984696</v>
      </c>
      <c r="CL28" s="26">
        <v>0.10181766413994167</v>
      </c>
      <c r="CM28" s="26">
        <v>3.342637880930619</v>
      </c>
      <c r="CN28" s="26">
        <v>0.90515527135170881</v>
      </c>
      <c r="CO28" s="26">
        <v>0.2186687489539749</v>
      </c>
    </row>
    <row r="29" spans="1:93" s="3" customFormat="1" ht="12" customHeight="1">
      <c r="A29" s="17" t="s">
        <v>317</v>
      </c>
      <c r="B29" s="36">
        <v>1124.25</v>
      </c>
      <c r="C29" s="34">
        <f t="shared" si="30"/>
        <v>365.290968228</v>
      </c>
      <c r="D29" s="34">
        <f t="shared" si="19"/>
        <v>431.55914134875002</v>
      </c>
      <c r="E29" s="34">
        <v>3153.2599999999998</v>
      </c>
      <c r="F29" s="34">
        <v>3179.1599999999994</v>
      </c>
      <c r="G29" s="34">
        <v>-1577.4599999999998</v>
      </c>
      <c r="H29" s="34" t="s">
        <v>465</v>
      </c>
      <c r="I29" s="34" t="s">
        <v>284</v>
      </c>
      <c r="J29" s="103" t="s">
        <v>305</v>
      </c>
      <c r="K29" s="19" t="s">
        <v>292</v>
      </c>
      <c r="L29" s="101">
        <v>3</v>
      </c>
      <c r="M29" s="22">
        <v>51.041976201415181</v>
      </c>
      <c r="N29" s="20">
        <v>0.13786395527145157</v>
      </c>
      <c r="O29" s="22">
        <v>20.60608025459657</v>
      </c>
      <c r="P29" s="22">
        <v>4.5352644689636463</v>
      </c>
      <c r="Q29" s="20">
        <v>0.11774340312560901</v>
      </c>
      <c r="R29" s="22">
        <v>5.8739064847544125</v>
      </c>
      <c r="S29" s="22">
        <v>12.890458650444161</v>
      </c>
      <c r="T29" s="22">
        <v>2.4901792758356187</v>
      </c>
      <c r="U29" s="22">
        <v>0.22214963405728083</v>
      </c>
      <c r="V29" s="22">
        <v>3.399953802881002E-2</v>
      </c>
      <c r="W29" s="22">
        <v>0.7882658152064822</v>
      </c>
      <c r="X29" s="20">
        <f t="shared" si="0"/>
        <v>98.73788768169922</v>
      </c>
      <c r="Y29" s="22">
        <f t="shared" si="1"/>
        <v>97.949621866492734</v>
      </c>
      <c r="Z29" s="23">
        <f t="shared" si="13"/>
        <v>1.0209329867174166</v>
      </c>
      <c r="AA29" s="22"/>
      <c r="AB29" s="22">
        <f t="shared" si="20"/>
        <v>52.110437211270103</v>
      </c>
      <c r="AC29" s="22">
        <f t="shared" si="21"/>
        <v>0.14074985961595937</v>
      </c>
      <c r="AD29" s="22">
        <f t="shared" si="22"/>
        <v>21.037427058864061</v>
      </c>
      <c r="AE29" s="22">
        <f t="shared" si="23"/>
        <v>4.6302010998524334</v>
      </c>
      <c r="AF29" s="22">
        <f t="shared" si="24"/>
        <v>0.12020812421930081</v>
      </c>
      <c r="AG29" s="22">
        <f t="shared" si="25"/>
        <v>5.9968648911791238</v>
      </c>
      <c r="AH29" s="22">
        <f t="shared" si="26"/>
        <v>13.160294450155318</v>
      </c>
      <c r="AI29" s="22">
        <f t="shared" si="27"/>
        <v>2.5423061655406718</v>
      </c>
      <c r="AJ29" s="22">
        <f t="shared" si="28"/>
        <v>0.22679988939628085</v>
      </c>
      <c r="AK29" s="22">
        <f t="shared" si="29"/>
        <v>3.4711249906765398E-2</v>
      </c>
      <c r="AL29" s="22">
        <f t="shared" si="14"/>
        <v>100.00000000000001</v>
      </c>
      <c r="AM29" s="22"/>
      <c r="AN29" s="22">
        <f t="shared" si="15"/>
        <v>4.1662549496472199</v>
      </c>
      <c r="AO29" s="22">
        <f t="shared" si="16"/>
        <v>3.9579422021648587</v>
      </c>
      <c r="AP29" s="22">
        <f t="shared" si="17"/>
        <v>0.23122714970542091</v>
      </c>
      <c r="AQ29" s="22"/>
      <c r="AR29" s="35">
        <v>25.169008248552743</v>
      </c>
      <c r="AS29" s="24">
        <v>115.451124999125</v>
      </c>
      <c r="AT29" s="24">
        <v>52.607997593965898</v>
      </c>
      <c r="AU29" s="24">
        <v>20.540141663462318</v>
      </c>
      <c r="AV29" s="24">
        <v>98.374878945008902</v>
      </c>
      <c r="AW29" s="24">
        <v>10.404803027714999</v>
      </c>
      <c r="AX29" s="24">
        <v>23.606824109415225</v>
      </c>
      <c r="AY29" s="24">
        <v>235.92978142289445</v>
      </c>
      <c r="AZ29" s="24">
        <v>4.9862625194989567</v>
      </c>
      <c r="BA29" s="24">
        <v>20.128672083109805</v>
      </c>
      <c r="BB29" s="35">
        <v>77.551022601610626</v>
      </c>
      <c r="BC29" s="4"/>
      <c r="BD29" s="9" t="s">
        <v>317</v>
      </c>
      <c r="BE29" s="26">
        <v>0.146523336936629</v>
      </c>
      <c r="BF29" s="30">
        <v>111.60614044544508</v>
      </c>
      <c r="BG29" s="30">
        <v>49.801397411699924</v>
      </c>
      <c r="BH29" s="26">
        <v>9.5373274616740611E-2</v>
      </c>
      <c r="BI29" s="26">
        <v>4.4512844969962089</v>
      </c>
      <c r="BJ29" s="26">
        <v>21.759624697250199</v>
      </c>
      <c r="BK29" s="26">
        <v>100.81351493632479</v>
      </c>
      <c r="BL29" s="26">
        <v>10.635198078998346</v>
      </c>
      <c r="BM29" s="26">
        <v>22.928244513263671</v>
      </c>
      <c r="BN29" s="26">
        <v>13.771072563980207</v>
      </c>
      <c r="BO29" s="26">
        <v>0.5575446472687996</v>
      </c>
      <c r="BP29" s="26">
        <v>3.8710999097989913</v>
      </c>
      <c r="BQ29" s="26">
        <v>226.4201791977778</v>
      </c>
      <c r="BR29" s="26">
        <v>4.9862625194989567</v>
      </c>
      <c r="BS29" s="26">
        <v>18.220868918211519</v>
      </c>
      <c r="BT29" s="26">
        <v>1.0131064478043732</v>
      </c>
      <c r="BU29" s="26">
        <v>0.28292887365444291</v>
      </c>
      <c r="BV29" s="26">
        <v>67.908672243689267</v>
      </c>
      <c r="BW29" s="26">
        <v>2.1118441240444845</v>
      </c>
      <c r="BX29" s="26">
        <v>4.1628239901836519</v>
      </c>
      <c r="BY29" s="26">
        <v>0.56030794527355543</v>
      </c>
      <c r="BZ29" s="26">
        <v>1.8286511754217789</v>
      </c>
      <c r="CA29" s="26">
        <v>0.56840319315177756</v>
      </c>
      <c r="CB29" s="26">
        <v>0.37946449656579945</v>
      </c>
      <c r="CC29" s="26">
        <v>0.61405845583597307</v>
      </c>
      <c r="CD29" s="26">
        <v>0.11339919272765991</v>
      </c>
      <c r="CE29" s="26">
        <v>0.76989177542268949</v>
      </c>
      <c r="CF29" s="26">
        <v>0.14945535941336746</v>
      </c>
      <c r="CG29" s="26">
        <v>0.43610697934289167</v>
      </c>
      <c r="CH29" s="26">
        <v>6.88086596745731E-2</v>
      </c>
      <c r="CI29" s="26">
        <v>0.47058162490240002</v>
      </c>
      <c r="CJ29" s="26">
        <v>6.7718651467874813E-2</v>
      </c>
      <c r="CK29" s="26">
        <v>0.46495707872227349</v>
      </c>
      <c r="CL29" s="26">
        <v>7.1744979630947156E-2</v>
      </c>
      <c r="CM29" s="26">
        <v>3.5109047124751149</v>
      </c>
      <c r="CN29" s="26">
        <v>0.37226144214470952</v>
      </c>
      <c r="CO29" s="26">
        <v>8.0535101581439755E-2</v>
      </c>
    </row>
    <row r="30" spans="1:93" s="3" customFormat="1" ht="12" customHeight="1">
      <c r="A30" s="17" t="s">
        <v>318</v>
      </c>
      <c r="B30" s="36">
        <v>1124.25</v>
      </c>
      <c r="C30" s="34">
        <f t="shared" si="30"/>
        <v>365.290968228</v>
      </c>
      <c r="D30" s="34">
        <f t="shared" si="19"/>
        <v>431.55914134875002</v>
      </c>
      <c r="E30" s="34">
        <v>3153.2599999999998</v>
      </c>
      <c r="F30" s="34">
        <v>3179.1599999999994</v>
      </c>
      <c r="G30" s="34">
        <v>-1577.4599999999998</v>
      </c>
      <c r="H30" s="34" t="s">
        <v>465</v>
      </c>
      <c r="I30" s="34" t="s">
        <v>288</v>
      </c>
      <c r="J30" s="103" t="s">
        <v>257</v>
      </c>
      <c r="K30" s="19" t="s">
        <v>292</v>
      </c>
      <c r="L30" s="101">
        <v>3</v>
      </c>
      <c r="M30" s="22">
        <v>49.052462498117698</v>
      </c>
      <c r="N30" s="20">
        <v>0.17404698737211299</v>
      </c>
      <c r="O30" s="22">
        <v>19.846763764652401</v>
      </c>
      <c r="P30" s="22">
        <v>3.9580760907422299</v>
      </c>
      <c r="Q30" s="20">
        <v>8.9996065010184007E-2</v>
      </c>
      <c r="R30" s="22">
        <v>5.7864199703430002</v>
      </c>
      <c r="S30" s="22">
        <v>15.94884181858</v>
      </c>
      <c r="T30" s="22">
        <v>2.392573852553356</v>
      </c>
      <c r="U30" s="22">
        <v>0.9712759157157177</v>
      </c>
      <c r="V30" s="22">
        <v>4.740089141817852E-2</v>
      </c>
      <c r="W30" s="22">
        <v>0.7196288230281267</v>
      </c>
      <c r="X30" s="20">
        <f t="shared" si="0"/>
        <v>98.987486677533013</v>
      </c>
      <c r="Y30" s="22">
        <f t="shared" si="1"/>
        <v>98.267857854504882</v>
      </c>
      <c r="Z30" s="23">
        <f t="shared" si="13"/>
        <v>1.0176267416764058</v>
      </c>
      <c r="AA30" s="22"/>
      <c r="AB30" s="22">
        <f t="shared" si="20"/>
        <v>49.917097583163603</v>
      </c>
      <c r="AC30" s="22">
        <f t="shared" si="21"/>
        <v>0.17711486865807788</v>
      </c>
      <c r="AD30" s="22">
        <f t="shared" si="22"/>
        <v>20.196597542644579</v>
      </c>
      <c r="AE30" s="22">
        <f t="shared" si="23"/>
        <v>4.027844075529301</v>
      </c>
      <c r="AF30" s="22">
        <f t="shared" si="24"/>
        <v>9.1582402400011545E-2</v>
      </c>
      <c r="AG30" s="22">
        <f t="shared" si="25"/>
        <v>5.8884157003914321</v>
      </c>
      <c r="AH30" s="22">
        <f t="shared" si="26"/>
        <v>16.229967933353969</v>
      </c>
      <c r="AI30" s="22">
        <f t="shared" si="27"/>
        <v>2.434747133794037</v>
      </c>
      <c r="AJ30" s="22">
        <f t="shared" si="28"/>
        <v>0.98839634537855314</v>
      </c>
      <c r="AK30" s="22">
        <f t="shared" si="29"/>
        <v>4.8236414686438113E-2</v>
      </c>
      <c r="AL30" s="22">
        <f t="shared" si="14"/>
        <v>100</v>
      </c>
      <c r="AM30" s="22"/>
      <c r="AN30" s="22">
        <f t="shared" si="15"/>
        <v>3.6242540991612651</v>
      </c>
      <c r="AO30" s="22">
        <f t="shared" si="16"/>
        <v>3.4430413942032017</v>
      </c>
      <c r="AP30" s="22">
        <f t="shared" si="17"/>
        <v>0.20114610250345041</v>
      </c>
      <c r="AQ30" s="22"/>
      <c r="AR30" s="35">
        <v>27.329147895272481</v>
      </c>
      <c r="AS30" s="24">
        <v>153.75310895124849</v>
      </c>
      <c r="AT30" s="24">
        <v>47.127606640372399</v>
      </c>
      <c r="AU30" s="24">
        <v>16.424858492081825</v>
      </c>
      <c r="AV30" s="24">
        <v>65.020467181277695</v>
      </c>
      <c r="AW30" s="24">
        <v>34.481973738114</v>
      </c>
      <c r="AX30" s="24">
        <v>34.447275633407173</v>
      </c>
      <c r="AY30" s="24">
        <v>304.68191642813395</v>
      </c>
      <c r="AZ30" s="24">
        <v>4.9353654826330651</v>
      </c>
      <c r="BA30" s="24">
        <v>12.952873472580499</v>
      </c>
      <c r="BB30" s="35">
        <v>131.86224209253646</v>
      </c>
      <c r="BC30" s="4"/>
      <c r="BD30" s="9" t="s">
        <v>319</v>
      </c>
      <c r="BE30" s="26">
        <v>0.16913387055047299</v>
      </c>
      <c r="BF30" s="30">
        <v>144.95822059577765</v>
      </c>
      <c r="BG30" s="30">
        <v>50.647556167022557</v>
      </c>
      <c r="BH30" s="26">
        <v>8.6252917266741794E-2</v>
      </c>
      <c r="BI30" s="26">
        <v>3.985626445501552</v>
      </c>
      <c r="BJ30" s="26">
        <v>24.520733061902675</v>
      </c>
      <c r="BK30" s="26">
        <v>64.908762936361086</v>
      </c>
      <c r="BL30" s="26">
        <v>31.336186027317428</v>
      </c>
      <c r="BM30" s="26">
        <v>39.0161793231525</v>
      </c>
      <c r="BN30" s="26">
        <v>13.094995121887493</v>
      </c>
      <c r="BO30" s="26">
        <v>0.61609549250674889</v>
      </c>
      <c r="BP30" s="26">
        <v>44.562471351081179</v>
      </c>
      <c r="BQ30" s="26">
        <v>299.52465844142682</v>
      </c>
      <c r="BR30" s="26">
        <v>5.0218320988864624</v>
      </c>
      <c r="BS30" s="26">
        <v>12.752781922811369</v>
      </c>
      <c r="BT30" s="26">
        <v>0.83833267529457189</v>
      </c>
      <c r="BU30" s="26">
        <v>20.622687622094986</v>
      </c>
      <c r="BV30" s="26">
        <v>122.05648401345971</v>
      </c>
      <c r="BW30" s="26">
        <v>2.4205625077613662</v>
      </c>
      <c r="BX30" s="26">
        <v>5.1638497498943599</v>
      </c>
      <c r="BY30" s="26">
        <v>0.70808516305791369</v>
      </c>
      <c r="BZ30" s="26">
        <v>2.5628096061629968</v>
      </c>
      <c r="CA30" s="26">
        <v>0.71358257651233514</v>
      </c>
      <c r="CB30" s="26">
        <v>0.42212376743319796</v>
      </c>
      <c r="CC30" s="26">
        <v>0.73281899703722198</v>
      </c>
      <c r="CD30" s="26">
        <v>0.1214814691054904</v>
      </c>
      <c r="CE30" s="26">
        <v>0.8416967406087229</v>
      </c>
      <c r="CF30" s="26">
        <v>0.15760055023500777</v>
      </c>
      <c r="CG30" s="26">
        <v>0.45317724637064372</v>
      </c>
      <c r="CH30" s="26">
        <v>6.9751319640740189E-2</v>
      </c>
      <c r="CI30" s="26">
        <v>0.44423259779979385</v>
      </c>
      <c r="CJ30" s="26">
        <v>6.5716694753948118E-2</v>
      </c>
      <c r="CK30" s="26">
        <v>0.40945772817391624</v>
      </c>
      <c r="CL30" s="26">
        <v>6.4322240305225598E-2</v>
      </c>
      <c r="CM30" s="26">
        <v>4.066983884781127</v>
      </c>
      <c r="CN30" s="26">
        <v>0.21331263407841522</v>
      </c>
      <c r="CO30" s="26">
        <v>6.1097652554990597E-2</v>
      </c>
    </row>
    <row r="31" spans="1:93" s="3" customFormat="1" ht="12" customHeight="1">
      <c r="A31" s="17" t="s">
        <v>320</v>
      </c>
      <c r="B31" s="36">
        <v>1130.0999999999999</v>
      </c>
      <c r="C31" s="34">
        <f t="shared" si="30"/>
        <v>367.19174844959997</v>
      </c>
      <c r="D31" s="34">
        <f t="shared" si="19"/>
        <v>433.80474595349995</v>
      </c>
      <c r="E31" s="34">
        <v>3155.5</v>
      </c>
      <c r="F31" s="34">
        <v>3181.3999999999996</v>
      </c>
      <c r="G31" s="34">
        <v>-1579.7</v>
      </c>
      <c r="H31" s="34" t="s">
        <v>465</v>
      </c>
      <c r="I31" s="34" t="s">
        <v>284</v>
      </c>
      <c r="J31" s="103" t="s">
        <v>305</v>
      </c>
      <c r="K31" s="19" t="s">
        <v>292</v>
      </c>
      <c r="L31" s="101">
        <v>3</v>
      </c>
      <c r="M31" s="22">
        <v>53.279052779369003</v>
      </c>
      <c r="N31" s="20">
        <v>0.15728247403981721</v>
      </c>
      <c r="O31" s="22">
        <v>21.395443154660761</v>
      </c>
      <c r="P31" s="22">
        <v>4.3766246346257409</v>
      </c>
      <c r="Q31" s="20">
        <v>0.12251202044959</v>
      </c>
      <c r="R31" s="22">
        <v>5.0834006413745412</v>
      </c>
      <c r="S31" s="22">
        <v>12.226801557205761</v>
      </c>
      <c r="T31" s="22">
        <v>2.5360950807105147</v>
      </c>
      <c r="U31" s="22">
        <v>0.43636443439759931</v>
      </c>
      <c r="V31" s="22">
        <v>6.97139073553764E-2</v>
      </c>
      <c r="W31" s="22">
        <v>0.84466019417485727</v>
      </c>
      <c r="X31" s="20">
        <f t="shared" si="0"/>
        <v>100.52795087836357</v>
      </c>
      <c r="Y31" s="22">
        <f t="shared" si="1"/>
        <v>99.683290684188705</v>
      </c>
      <c r="Z31" s="23">
        <f t="shared" si="13"/>
        <v>1.0031771555055768</v>
      </c>
      <c r="AA31" s="22"/>
      <c r="AB31" s="22">
        <f t="shared" si="20"/>
        <v>53.448328615238893</v>
      </c>
      <c r="AC31" s="22">
        <f t="shared" si="21"/>
        <v>0.15778218491814355</v>
      </c>
      <c r="AD31" s="22">
        <f t="shared" si="22"/>
        <v>21.463419804673848</v>
      </c>
      <c r="AE31" s="22">
        <f t="shared" si="23"/>
        <v>4.3905298516794851</v>
      </c>
      <c r="AF31" s="22">
        <f t="shared" si="24"/>
        <v>0.12290126018986076</v>
      </c>
      <c r="AG31" s="22">
        <f t="shared" si="25"/>
        <v>5.0995513957093372</v>
      </c>
      <c r="AH31" s="22">
        <f t="shared" si="26"/>
        <v>12.265648007088833</v>
      </c>
      <c r="AI31" s="22">
        <f t="shared" si="27"/>
        <v>2.5441526491588604</v>
      </c>
      <c r="AJ31" s="22">
        <f t="shared" si="28"/>
        <v>0.43775083206278359</v>
      </c>
      <c r="AK31" s="22">
        <f t="shared" si="29"/>
        <v>6.9935399279945812E-2</v>
      </c>
      <c r="AL31" s="22">
        <f t="shared" si="14"/>
        <v>99.999999999999986</v>
      </c>
      <c r="AM31" s="22"/>
      <c r="AN31" s="22">
        <f t="shared" si="15"/>
        <v>3.950598760541201</v>
      </c>
      <c r="AO31" s="22">
        <f t="shared" si="16"/>
        <v>3.7530688225141406</v>
      </c>
      <c r="AP31" s="22">
        <f t="shared" si="17"/>
        <v>0.21925823121003696</v>
      </c>
      <c r="AQ31" s="22"/>
      <c r="AR31" s="35">
        <v>21.678934833400543</v>
      </c>
      <c r="AS31" s="24">
        <v>93.182958575704902</v>
      </c>
      <c r="AT31" s="24">
        <v>42.575566643224398</v>
      </c>
      <c r="AU31" s="24">
        <v>25.2486828191665</v>
      </c>
      <c r="AV31" s="24">
        <v>91.671495486958904</v>
      </c>
      <c r="AW31" s="24">
        <v>37.303773476038003</v>
      </c>
      <c r="AX31" s="24">
        <v>58.269827642136903</v>
      </c>
      <c r="AY31" s="24">
        <v>260.03117576754005</v>
      </c>
      <c r="AZ31" s="24">
        <v>4.3647536662675916</v>
      </c>
      <c r="BA31" s="24">
        <v>10.381350416998201</v>
      </c>
      <c r="BB31" s="35">
        <v>163.97285707518651</v>
      </c>
      <c r="BD31" s="9" t="s">
        <v>320</v>
      </c>
      <c r="BE31" s="26">
        <v>0.15100250243906335</v>
      </c>
      <c r="BF31" s="30">
        <v>98.993799495516214</v>
      </c>
      <c r="BG31" s="30">
        <v>43.350955332737151</v>
      </c>
      <c r="BH31" s="26">
        <v>0.11814971679048214</v>
      </c>
      <c r="BI31" s="26">
        <v>4.4564505081343011</v>
      </c>
      <c r="BJ31" s="26">
        <v>26.299254550059295</v>
      </c>
      <c r="BK31" s="26">
        <v>96.678263747359608</v>
      </c>
      <c r="BL31" s="26">
        <v>39.228568993302389</v>
      </c>
      <c r="BM31" s="26">
        <v>57.811884993618136</v>
      </c>
      <c r="BN31" s="26">
        <v>15.209188894700175</v>
      </c>
      <c r="BO31" s="26">
        <v>0.59138776946477634</v>
      </c>
      <c r="BP31" s="26">
        <v>19.564879960497979</v>
      </c>
      <c r="BQ31" s="26">
        <v>241.36497679877723</v>
      </c>
      <c r="BR31" s="26">
        <v>4.7305992320945229</v>
      </c>
      <c r="BS31" s="26">
        <v>9.3784214532382784</v>
      </c>
      <c r="BT31" s="26">
        <v>0.6564812997843299</v>
      </c>
      <c r="BU31" s="26">
        <v>1.2320774115951034</v>
      </c>
      <c r="BV31" s="26">
        <v>125.83666522812364</v>
      </c>
      <c r="BW31" s="26">
        <v>2.101020926136957</v>
      </c>
      <c r="BX31" s="26">
        <v>4.2436278903235713</v>
      </c>
      <c r="BY31" s="26">
        <v>0.52706289503446757</v>
      </c>
      <c r="BZ31" s="26">
        <v>1.5786677475325457</v>
      </c>
      <c r="CA31" s="26">
        <v>0.47135872015455255</v>
      </c>
      <c r="CB31" s="26">
        <v>0.38558185693114944</v>
      </c>
      <c r="CC31" s="26">
        <v>0.56544928418451346</v>
      </c>
      <c r="CD31" s="26">
        <v>9.1858748875485466E-2</v>
      </c>
      <c r="CE31" s="26">
        <v>0.69790360973556331</v>
      </c>
      <c r="CF31" s="26">
        <v>0.13418161254962804</v>
      </c>
      <c r="CG31" s="26">
        <v>0.39986574642670825</v>
      </c>
      <c r="CH31" s="26">
        <v>6.0672704592115309E-2</v>
      </c>
      <c r="CI31" s="26">
        <v>0.40517043027318062</v>
      </c>
      <c r="CJ31" s="26">
        <v>5.6777445706316126E-2</v>
      </c>
      <c r="CK31" s="26">
        <v>0.26639815466354161</v>
      </c>
      <c r="CL31" s="26">
        <v>5.3729357097998448E-2</v>
      </c>
      <c r="CM31" s="26">
        <v>20.55494401184902</v>
      </c>
      <c r="CN31" s="26">
        <v>0.40256390022933874</v>
      </c>
      <c r="CO31" s="26">
        <v>0.31188579070873435</v>
      </c>
    </row>
    <row r="32" spans="1:93" s="3" customFormat="1" ht="12" customHeight="1">
      <c r="A32" s="17" t="s">
        <v>321</v>
      </c>
      <c r="B32" s="36">
        <v>1157.76</v>
      </c>
      <c r="C32" s="34">
        <f t="shared" si="30"/>
        <v>376.17902724095995</v>
      </c>
      <c r="D32" s="34">
        <f t="shared" si="19"/>
        <v>444.42242516159996</v>
      </c>
      <c r="E32" s="34">
        <v>3166.12</v>
      </c>
      <c r="F32" s="34">
        <v>3192.0199999999995</v>
      </c>
      <c r="G32" s="34">
        <v>-1590.32</v>
      </c>
      <c r="H32" s="34" t="s">
        <v>465</v>
      </c>
      <c r="I32" s="34" t="s">
        <v>288</v>
      </c>
      <c r="J32" s="103" t="s">
        <v>257</v>
      </c>
      <c r="K32" s="19" t="s">
        <v>292</v>
      </c>
      <c r="L32" s="101">
        <v>3</v>
      </c>
      <c r="M32" s="22">
        <v>49.434572009481798</v>
      </c>
      <c r="N32" s="20">
        <v>0.13452360762462551</v>
      </c>
      <c r="O32" s="22">
        <v>25.947814027098801</v>
      </c>
      <c r="P32" s="22">
        <v>3.3439800991654303</v>
      </c>
      <c r="Q32" s="20">
        <v>5.8729076485122503E-2</v>
      </c>
      <c r="R32" s="22">
        <v>2.7128652696537001</v>
      </c>
      <c r="S32" s="22">
        <v>13.556883026862099</v>
      </c>
      <c r="T32" s="22">
        <v>3.31075766993062</v>
      </c>
      <c r="U32" s="22">
        <v>0.47998089007563927</v>
      </c>
      <c r="V32" s="22">
        <v>5.5478431108169753E-2</v>
      </c>
      <c r="W32" s="22">
        <v>0.42952751972836201</v>
      </c>
      <c r="X32" s="20">
        <f t="shared" si="0"/>
        <v>99.46511162721437</v>
      </c>
      <c r="Y32" s="22">
        <f t="shared" si="1"/>
        <v>99.035584107486002</v>
      </c>
      <c r="Z32" s="23">
        <f t="shared" si="13"/>
        <v>1.009738074462885</v>
      </c>
      <c r="AA32" s="22"/>
      <c r="AB32" s="22">
        <f t="shared" si="20"/>
        <v>49.91596955275098</v>
      </c>
      <c r="AC32" s="22">
        <f t="shared" si="21"/>
        <v>0.13583360853269003</v>
      </c>
      <c r="AD32" s="22">
        <f t="shared" si="22"/>
        <v>26.20049577224378</v>
      </c>
      <c r="AE32" s="22">
        <f t="shared" si="23"/>
        <v>3.3765440263735087</v>
      </c>
      <c r="AF32" s="22">
        <f t="shared" si="24"/>
        <v>5.9300984605071091E-2</v>
      </c>
      <c r="AG32" s="22">
        <f t="shared" si="25"/>
        <v>2.7392833536573624</v>
      </c>
      <c r="AH32" s="22">
        <f t="shared" si="26"/>
        <v>13.688900963262304</v>
      </c>
      <c r="AI32" s="22">
        <f t="shared" si="27"/>
        <v>3.342998074648972</v>
      </c>
      <c r="AJ32" s="22">
        <f t="shared" si="28"/>
        <v>0.48465497972395766</v>
      </c>
      <c r="AK32" s="22">
        <f t="shared" si="29"/>
        <v>5.6018684201385144E-2</v>
      </c>
      <c r="AL32" s="22">
        <f t="shared" si="14"/>
        <v>100.00000000000001</v>
      </c>
      <c r="AM32" s="22"/>
      <c r="AN32" s="22">
        <f t="shared" si="15"/>
        <v>3.0382143149308831</v>
      </c>
      <c r="AO32" s="22">
        <f t="shared" si="16"/>
        <v>2.8863035991843389</v>
      </c>
      <c r="AP32" s="22">
        <f t="shared" si="17"/>
        <v>0.16862089447866413</v>
      </c>
      <c r="AQ32" s="22"/>
      <c r="AR32" s="35">
        <v>6.817764444212723</v>
      </c>
      <c r="AS32" s="24">
        <v>35.30702746695134</v>
      </c>
      <c r="AT32" s="24">
        <v>20.1810367952279</v>
      </c>
      <c r="AU32" s="24">
        <v>14.4300753768951</v>
      </c>
      <c r="AV32" s="24">
        <v>30.708890722266474</v>
      </c>
      <c r="AW32" s="24">
        <v>47.067736930289001</v>
      </c>
      <c r="AX32" s="24">
        <v>15.8471580127233</v>
      </c>
      <c r="AY32" s="24">
        <v>320.07456981732702</v>
      </c>
      <c r="AZ32" s="24">
        <v>3.2262662154860511</v>
      </c>
      <c r="BA32" s="24">
        <v>18.465647669750599</v>
      </c>
      <c r="BB32" s="35">
        <v>122.7571290729462</v>
      </c>
      <c r="BD32" s="9" t="s">
        <v>321</v>
      </c>
      <c r="BE32" s="26">
        <v>0.14903787849969158</v>
      </c>
      <c r="BF32" s="30">
        <v>38.549238957438803</v>
      </c>
      <c r="BG32" s="30">
        <v>16.831094835198463</v>
      </c>
      <c r="BH32" s="26">
        <v>4.6880592233009659E-2</v>
      </c>
      <c r="BI32" s="26">
        <v>2.8523359505098358</v>
      </c>
      <c r="BJ32" s="26">
        <v>13.981852891666273</v>
      </c>
      <c r="BK32" s="26">
        <v>27.054630734250267</v>
      </c>
      <c r="BL32" s="26">
        <v>38.176654604712432</v>
      </c>
      <c r="BM32" s="26">
        <v>15.82581312993401</v>
      </c>
      <c r="BN32" s="26">
        <v>18.89812859223299</v>
      </c>
      <c r="BO32" s="26">
        <v>0.41415205056095988</v>
      </c>
      <c r="BP32" s="26">
        <v>9.4215890509770706</v>
      </c>
      <c r="BQ32" s="26">
        <v>322.07456981732719</v>
      </c>
      <c r="BR32" s="26">
        <v>2.7491074448880002</v>
      </c>
      <c r="BS32" s="26">
        <v>17.101876484288201</v>
      </c>
      <c r="BT32" s="26">
        <v>1.0810400885222515</v>
      </c>
      <c r="BU32" s="26">
        <v>0.88812135769836753</v>
      </c>
      <c r="BV32" s="26">
        <v>106.28832133192481</v>
      </c>
      <c r="BW32" s="26">
        <v>3.4498088571287728</v>
      </c>
      <c r="BX32" s="26">
        <v>6.3679084149192935</v>
      </c>
      <c r="BY32" s="26">
        <v>0.72116809133196191</v>
      </c>
      <c r="BZ32" s="26">
        <v>1.9555916121020529</v>
      </c>
      <c r="CA32" s="26">
        <v>0.36845232026545399</v>
      </c>
      <c r="CB32" s="26">
        <v>0.46224396499184978</v>
      </c>
      <c r="CC32" s="26">
        <v>0.43797482080011063</v>
      </c>
      <c r="CD32" s="26">
        <v>6.1382931450426545E-2</v>
      </c>
      <c r="CE32" s="26">
        <v>0.41347619496683835</v>
      </c>
      <c r="CF32" s="26">
        <v>8.589470287539927E-2</v>
      </c>
      <c r="CG32" s="26">
        <v>0.2534039789187823</v>
      </c>
      <c r="CH32" s="26">
        <v>4.0955466441536463E-2</v>
      </c>
      <c r="CI32" s="26">
        <v>0.26687928557366491</v>
      </c>
      <c r="CJ32" s="26">
        <v>3.7670582524271801E-2</v>
      </c>
      <c r="CK32" s="26">
        <v>0.81090344773516665</v>
      </c>
      <c r="CL32" s="26">
        <v>9.2482476012036491E-2</v>
      </c>
      <c r="CM32" s="26">
        <v>3.6934273401176845</v>
      </c>
      <c r="CN32" s="26">
        <v>0.73073825645488821</v>
      </c>
      <c r="CO32" s="26">
        <v>0.44658949355020672</v>
      </c>
    </row>
    <row r="33" spans="1:93" s="3" customFormat="1" ht="12" customHeight="1">
      <c r="A33" s="17" t="s">
        <v>322</v>
      </c>
      <c r="B33" s="36">
        <v>1157.76</v>
      </c>
      <c r="C33" s="34">
        <f t="shared" si="30"/>
        <v>376.17902724095995</v>
      </c>
      <c r="D33" s="34">
        <f t="shared" si="19"/>
        <v>444.42242516159996</v>
      </c>
      <c r="E33" s="34">
        <v>3166.12</v>
      </c>
      <c r="F33" s="34">
        <v>3192.0199999999995</v>
      </c>
      <c r="G33" s="34">
        <v>-1590.32</v>
      </c>
      <c r="H33" s="34" t="s">
        <v>465</v>
      </c>
      <c r="I33" s="34" t="s">
        <v>284</v>
      </c>
      <c r="J33" s="103" t="s">
        <v>305</v>
      </c>
      <c r="K33" s="19" t="s">
        <v>292</v>
      </c>
      <c r="L33" s="101">
        <v>3</v>
      </c>
      <c r="M33" s="22">
        <v>49.710187360778001</v>
      </c>
      <c r="N33" s="20">
        <v>0.13671372153022157</v>
      </c>
      <c r="O33" s="22">
        <v>23.285712643766001</v>
      </c>
      <c r="P33" s="22">
        <v>4.9240652934631495</v>
      </c>
      <c r="Q33" s="20">
        <v>0.106041931522336</v>
      </c>
      <c r="R33" s="22">
        <v>5.3126420600261568</v>
      </c>
      <c r="S33" s="22">
        <v>12.592543324219999</v>
      </c>
      <c r="T33" s="22">
        <v>2.4314226032484183</v>
      </c>
      <c r="U33" s="22">
        <v>0.20279903842429031</v>
      </c>
      <c r="V33" s="22">
        <v>4.2658824181780165E-2</v>
      </c>
      <c r="W33" s="22">
        <v>1.9880119880119733</v>
      </c>
      <c r="X33" s="20">
        <f t="shared" si="0"/>
        <v>100.73279878917235</v>
      </c>
      <c r="Y33" s="22">
        <f t="shared" si="1"/>
        <v>98.744786801160373</v>
      </c>
      <c r="Z33" s="23">
        <f t="shared" si="13"/>
        <v>1.0127116908092293</v>
      </c>
      <c r="AA33" s="22"/>
      <c r="AB33" s="22">
        <f t="shared" si="20"/>
        <v>50.342087892577069</v>
      </c>
      <c r="AC33" s="22">
        <f t="shared" si="21"/>
        <v>0.13845158408769281</v>
      </c>
      <c r="AD33" s="22">
        <f t="shared" si="22"/>
        <v>23.581713423166114</v>
      </c>
      <c r="AE33" s="22">
        <f t="shared" si="23"/>
        <v>4.9866584889981098</v>
      </c>
      <c r="AF33" s="22">
        <f t="shared" si="24"/>
        <v>0.10738990376866141</v>
      </c>
      <c r="AG33" s="22">
        <f t="shared" si="25"/>
        <v>5.3801747232733161</v>
      </c>
      <c r="AH33" s="22">
        <f t="shared" si="26"/>
        <v>12.752615841459308</v>
      </c>
      <c r="AI33" s="22">
        <f t="shared" si="27"/>
        <v>2.4623300956074834</v>
      </c>
      <c r="AJ33" s="22">
        <f t="shared" si="28"/>
        <v>0.2053769570971489</v>
      </c>
      <c r="AK33" s="22">
        <f t="shared" si="29"/>
        <v>4.3201089965064228E-2</v>
      </c>
      <c r="AL33" s="22">
        <f t="shared" si="14"/>
        <v>99.999999999999972</v>
      </c>
      <c r="AM33" s="22"/>
      <c r="AN33" s="22">
        <f t="shared" si="15"/>
        <v>4.4869953084004992</v>
      </c>
      <c r="AO33" s="22">
        <f t="shared" si="16"/>
        <v>4.2626455429804739</v>
      </c>
      <c r="AP33" s="22">
        <f t="shared" si="17"/>
        <v>0.24902823961622808</v>
      </c>
      <c r="AQ33" s="22"/>
      <c r="AR33" s="35">
        <v>21.677422699332244</v>
      </c>
      <c r="AS33" s="24">
        <v>98.6675890069274</v>
      </c>
      <c r="AT33" s="24">
        <v>43.889618194962097</v>
      </c>
      <c r="AU33" s="24">
        <v>27.670436406353669</v>
      </c>
      <c r="AV33" s="24">
        <v>103.307950835922</v>
      </c>
      <c r="AW33" s="24">
        <v>6.1245309338989999</v>
      </c>
      <c r="AX33" s="24">
        <v>15.348793028157599</v>
      </c>
      <c r="AY33" s="24">
        <v>235.09859163867239</v>
      </c>
      <c r="AZ33" s="24">
        <v>5.0407463227130966</v>
      </c>
      <c r="BA33" s="24">
        <v>13.700673830115912</v>
      </c>
      <c r="BB33" s="35">
        <v>69.286044265348551</v>
      </c>
      <c r="BD33" s="9" t="s">
        <v>322</v>
      </c>
      <c r="BE33" s="26">
        <v>0.14772590845935701</v>
      </c>
      <c r="BF33" s="30">
        <v>97.267276267120963</v>
      </c>
      <c r="BG33" s="30">
        <v>46.287056582705624</v>
      </c>
      <c r="BH33" s="26">
        <v>9.0620544484984522E-2</v>
      </c>
      <c r="BI33" s="26">
        <v>4.4960442126898279</v>
      </c>
      <c r="BJ33" s="26">
        <v>28.933102262113941</v>
      </c>
      <c r="BK33" s="26">
        <v>101.61614957698205</v>
      </c>
      <c r="BL33" s="26">
        <v>4.5893479604709597</v>
      </c>
      <c r="BM33" s="26">
        <v>15.314192817865058</v>
      </c>
      <c r="BN33" s="26">
        <v>14.370847973968562</v>
      </c>
      <c r="BO33" s="26">
        <v>0.56091234945997615</v>
      </c>
      <c r="BP33" s="26">
        <v>4.5393891826910977</v>
      </c>
      <c r="BQ33" s="26">
        <v>231.25975271943858</v>
      </c>
      <c r="BR33" s="26">
        <v>5.1052069427944051</v>
      </c>
      <c r="BS33" s="26">
        <v>12.414027188909484</v>
      </c>
      <c r="BT33" s="26">
        <v>0.55936058284540169</v>
      </c>
      <c r="BU33" s="26">
        <v>0.3794929602238245</v>
      </c>
      <c r="BV33" s="26">
        <v>62.580501910597008</v>
      </c>
      <c r="BW33" s="26">
        <v>2.6919761522472219</v>
      </c>
      <c r="BX33" s="26">
        <v>5.5340356264330461</v>
      </c>
      <c r="BY33" s="26">
        <v>0.67588245257718471</v>
      </c>
      <c r="BZ33" s="26">
        <v>2.0752177535136767</v>
      </c>
      <c r="CA33" s="26">
        <v>0.55639836798388487</v>
      </c>
      <c r="CB33" s="26">
        <v>0.34809122704765721</v>
      </c>
      <c r="CC33" s="26">
        <v>0.66239269431992087</v>
      </c>
      <c r="CD33" s="26">
        <v>0.11187553729832705</v>
      </c>
      <c r="CE33" s="26">
        <v>0.77142289992084512</v>
      </c>
      <c r="CF33" s="26">
        <v>0.1479905725534626</v>
      </c>
      <c r="CG33" s="26">
        <v>0.41914815846547654</v>
      </c>
      <c r="CH33" s="26">
        <v>7.2289548987785057E-2</v>
      </c>
      <c r="CI33" s="26">
        <v>0.47398549193492573</v>
      </c>
      <c r="CJ33" s="26">
        <v>6.8484282907662064E-2</v>
      </c>
      <c r="CK33" s="26">
        <v>0.32738821087036485</v>
      </c>
      <c r="CL33" s="26">
        <v>5.6346965153551837E-2</v>
      </c>
      <c r="CM33" s="26">
        <v>3.1070885787524336</v>
      </c>
      <c r="CN33" s="26">
        <v>0.57880550873502878</v>
      </c>
      <c r="CO33" s="26">
        <v>0.43427260513167776</v>
      </c>
    </row>
    <row r="34" spans="1:93" s="3" customFormat="1" ht="12" customHeight="1">
      <c r="A34" s="17" t="s">
        <v>323</v>
      </c>
      <c r="B34" s="36">
        <v>1160.67</v>
      </c>
      <c r="C34" s="34">
        <f t="shared" si="30"/>
        <v>377.12454355632002</v>
      </c>
      <c r="D34" s="34">
        <f t="shared" si="19"/>
        <v>445.53946950344999</v>
      </c>
      <c r="E34" s="34">
        <v>3167.24</v>
      </c>
      <c r="F34" s="34">
        <v>3193.1399999999994</v>
      </c>
      <c r="G34" s="34">
        <v>-1591.4399999999998</v>
      </c>
      <c r="H34" s="34" t="s">
        <v>465</v>
      </c>
      <c r="I34" s="34" t="s">
        <v>288</v>
      </c>
      <c r="J34" s="103" t="s">
        <v>403</v>
      </c>
      <c r="K34" s="19" t="s">
        <v>298</v>
      </c>
      <c r="L34" s="101">
        <v>2</v>
      </c>
      <c r="M34" s="22">
        <v>49.909503659090596</v>
      </c>
      <c r="N34" s="20">
        <v>5.67960823131647E-2</v>
      </c>
      <c r="O34" s="22">
        <v>27.802719938792759</v>
      </c>
      <c r="P34" s="20">
        <v>1.1923744606797777</v>
      </c>
      <c r="Q34" s="20">
        <v>2.98943337918984E-2</v>
      </c>
      <c r="R34" s="22">
        <v>0.88130117079501313</v>
      </c>
      <c r="S34" s="22">
        <v>12.435427162559462</v>
      </c>
      <c r="T34" s="22">
        <v>3.1728942947191312</v>
      </c>
      <c r="U34" s="22">
        <v>0.82332647968905726</v>
      </c>
      <c r="V34" s="22">
        <v>3.3210169709015129E-2</v>
      </c>
      <c r="W34" s="22">
        <v>3.1046569854782757</v>
      </c>
      <c r="X34" s="20">
        <f t="shared" si="0"/>
        <v>99.442104737618138</v>
      </c>
      <c r="Y34" s="22">
        <f t="shared" si="1"/>
        <v>96.337447752139866</v>
      </c>
      <c r="Z34" s="23">
        <f t="shared" si="13"/>
        <v>1.0380179497518272</v>
      </c>
      <c r="AA34" s="22"/>
      <c r="AB34" s="22">
        <f t="shared" si="20"/>
        <v>51.806960661340533</v>
      </c>
      <c r="AC34" s="22">
        <f t="shared" si="21"/>
        <v>5.8955352916647233E-2</v>
      </c>
      <c r="AD34" s="22">
        <f t="shared" si="22"/>
        <v>28.859722348389905</v>
      </c>
      <c r="AE34" s="22">
        <f t="shared" si="23"/>
        <v>1.2377060930112636</v>
      </c>
      <c r="AF34" s="22">
        <f t="shared" si="24"/>
        <v>3.103085507186314E-2</v>
      </c>
      <c r="AG34" s="22">
        <f t="shared" si="25"/>
        <v>0.91480643442252441</v>
      </c>
      <c r="AH34" s="22">
        <f t="shared" si="26"/>
        <v>12.908196607568154</v>
      </c>
      <c r="AI34" s="22">
        <f t="shared" si="27"/>
        <v>3.2935212305836221</v>
      </c>
      <c r="AJ34" s="22">
        <f t="shared" si="28"/>
        <v>0.85462766442322458</v>
      </c>
      <c r="AK34" s="22">
        <f t="shared" si="29"/>
        <v>3.4472752272262118E-2</v>
      </c>
      <c r="AL34" s="22">
        <f t="shared" si="14"/>
        <v>100</v>
      </c>
      <c r="AM34" s="22"/>
      <c r="AN34" s="22">
        <f t="shared" si="15"/>
        <v>1.1136879424915349</v>
      </c>
      <c r="AO34" s="22">
        <f t="shared" si="16"/>
        <v>1.0580035453669581</v>
      </c>
      <c r="AP34" s="22">
        <f t="shared" si="17"/>
        <v>6.1809680808280303E-2</v>
      </c>
      <c r="AQ34" s="22"/>
      <c r="AR34" s="35">
        <v>2.4873881151200892</v>
      </c>
      <c r="AS34" s="24">
        <v>17.262639385396</v>
      </c>
      <c r="AT34" s="24">
        <v>5.4816566814538001</v>
      </c>
      <c r="AU34" s="24">
        <v>5.5517629202869365</v>
      </c>
      <c r="AV34" s="24">
        <v>28.514831083791599</v>
      </c>
      <c r="AW34" s="24">
        <v>15.731827800486052</v>
      </c>
      <c r="AX34" s="24">
        <v>19.975486916659499</v>
      </c>
      <c r="AY34" s="24">
        <v>366.02427974791277</v>
      </c>
      <c r="AZ34" s="24">
        <v>2.0796214608956016</v>
      </c>
      <c r="BA34" s="24">
        <v>19.735044321366299</v>
      </c>
      <c r="BB34" s="24">
        <v>207.88714451100719</v>
      </c>
      <c r="BD34" s="9" t="s">
        <v>323</v>
      </c>
      <c r="BE34" s="26">
        <v>5.8017478576169464E-2</v>
      </c>
      <c r="BF34" s="30">
        <v>17.35646807456677</v>
      </c>
      <c r="BG34" s="30">
        <v>6.1250495367808586</v>
      </c>
      <c r="BH34" s="26">
        <v>3.385274120208967E-2</v>
      </c>
      <c r="BI34" s="26">
        <v>1.2028775597733801</v>
      </c>
      <c r="BJ34" s="26">
        <v>4.9838217659424915</v>
      </c>
      <c r="BK34" s="26">
        <v>25.623482929199596</v>
      </c>
      <c r="BL34" s="26">
        <v>18.924565074079993</v>
      </c>
      <c r="BM34" s="26">
        <v>20.660046478588526</v>
      </c>
      <c r="BN34" s="26">
        <v>19.56681860661384</v>
      </c>
      <c r="BO34" s="26" t="s">
        <v>203</v>
      </c>
      <c r="BP34" s="26">
        <v>61.024481828083807</v>
      </c>
      <c r="BQ34" s="26">
        <v>374.37016724399797</v>
      </c>
      <c r="BR34" s="26">
        <v>1.9232503570708166</v>
      </c>
      <c r="BS34" s="26">
        <v>20.406866741246411</v>
      </c>
      <c r="BT34" s="26">
        <v>0.79386736737083496</v>
      </c>
      <c r="BU34" s="26">
        <v>1.7308696235576626</v>
      </c>
      <c r="BV34" s="26">
        <v>216.21086324017298</v>
      </c>
      <c r="BW34" s="26">
        <v>2.6589146665985917</v>
      </c>
      <c r="BX34" s="26">
        <v>4.4106734448752709</v>
      </c>
      <c r="BY34" s="26">
        <v>0.5325483191640844</v>
      </c>
      <c r="BZ34" s="26">
        <v>2.30670738005659</v>
      </c>
      <c r="CA34" s="26">
        <v>0.63335253785199996</v>
      </c>
      <c r="CB34" s="26">
        <v>0.47069926923064631</v>
      </c>
      <c r="CC34" s="26">
        <v>0.26418976992473109</v>
      </c>
      <c r="CD34" s="26">
        <v>4.8903104776955926E-2</v>
      </c>
      <c r="CE34" s="26">
        <v>0.28115812537410273</v>
      </c>
      <c r="CF34" s="26">
        <v>5.4789427816825102E-2</v>
      </c>
      <c r="CG34" s="26">
        <v>0.12414817070804722</v>
      </c>
      <c r="CH34" s="26">
        <v>1.7206105654438524E-2</v>
      </c>
      <c r="CI34" s="26">
        <v>0.1193555524856702</v>
      </c>
      <c r="CJ34" s="26">
        <v>2.1767787633111282E-2</v>
      </c>
      <c r="CK34" s="26">
        <v>0.39582819800212871</v>
      </c>
      <c r="CL34" s="26">
        <v>5.0605673129182092E-2</v>
      </c>
      <c r="CM34" s="26">
        <v>1.1056559116589062</v>
      </c>
      <c r="CN34" s="26">
        <v>0.38494591487742941</v>
      </c>
      <c r="CO34" s="26">
        <v>0.13478823230004441</v>
      </c>
    </row>
    <row r="35" spans="1:93" s="3" customFormat="1" ht="12" customHeight="1">
      <c r="A35" s="17" t="s">
        <v>324</v>
      </c>
      <c r="B35" s="36">
        <v>1160.67</v>
      </c>
      <c r="C35" s="34">
        <f t="shared" si="30"/>
        <v>377.12454355632002</v>
      </c>
      <c r="D35" s="34">
        <f t="shared" si="19"/>
        <v>445.53946950344999</v>
      </c>
      <c r="E35" s="34">
        <v>3167.24</v>
      </c>
      <c r="F35" s="34">
        <v>3193.1399999999994</v>
      </c>
      <c r="G35" s="34">
        <v>-1591.4399999999998</v>
      </c>
      <c r="H35" s="34" t="s">
        <v>465</v>
      </c>
      <c r="I35" s="34" t="s">
        <v>284</v>
      </c>
      <c r="J35" s="103" t="s">
        <v>305</v>
      </c>
      <c r="K35" s="19" t="s">
        <v>298</v>
      </c>
      <c r="L35" s="101">
        <v>2</v>
      </c>
      <c r="M35" s="22">
        <v>49.686817888652435</v>
      </c>
      <c r="N35" s="20">
        <v>6.6898574909710004E-2</v>
      </c>
      <c r="O35" s="22">
        <v>23.715549536197649</v>
      </c>
      <c r="P35" s="20">
        <v>2.8974594982264228</v>
      </c>
      <c r="Q35" s="20">
        <v>0.125763331102906</v>
      </c>
      <c r="R35" s="22">
        <v>3.3558261972665195</v>
      </c>
      <c r="S35" s="22">
        <v>13.520883804570303</v>
      </c>
      <c r="T35" s="22">
        <v>2.5915763549338409</v>
      </c>
      <c r="U35" s="22">
        <v>0.31988244915484493</v>
      </c>
      <c r="V35" s="22">
        <v>3.0806032004678241E-2</v>
      </c>
      <c r="W35" s="22">
        <v>1.9911928010721331</v>
      </c>
      <c r="X35" s="20">
        <f t="shared" si="0"/>
        <v>98.302656468091428</v>
      </c>
      <c r="Y35" s="22">
        <f t="shared" si="1"/>
        <v>96.311463667019297</v>
      </c>
      <c r="Z35" s="23">
        <f t="shared" si="13"/>
        <v>1.0382979989353416</v>
      </c>
      <c r="AA35" s="22"/>
      <c r="AB35" s="22">
        <f t="shared" si="20"/>
        <v>51.589723587252557</v>
      </c>
      <c r="AC35" s="22">
        <f t="shared" si="21"/>
        <v>6.9460656460377954E-2</v>
      </c>
      <c r="AD35" s="22">
        <f t="shared" si="22"/>
        <v>24.623807627085988</v>
      </c>
      <c r="AE35" s="22">
        <f t="shared" si="23"/>
        <v>3.0084263990046938</v>
      </c>
      <c r="AF35" s="22">
        <f t="shared" si="24"/>
        <v>0.13057981502359009</v>
      </c>
      <c r="AG35" s="22">
        <f t="shared" si="25"/>
        <v>3.4843476253966239</v>
      </c>
      <c r="AH35" s="22">
        <f t="shared" si="26"/>
        <v>14.038706598122614</v>
      </c>
      <c r="AI35" s="22">
        <f t="shared" si="27"/>
        <v>2.6908285434159533</v>
      </c>
      <c r="AJ35" s="22">
        <f t="shared" si="28"/>
        <v>0.33213330685201164</v>
      </c>
      <c r="AK35" s="22">
        <f t="shared" si="29"/>
        <v>3.1985841385595508E-2</v>
      </c>
      <c r="AL35" s="22">
        <f t="shared" si="14"/>
        <v>100</v>
      </c>
      <c r="AM35" s="22"/>
      <c r="AN35" s="22">
        <f t="shared" si="15"/>
        <v>2.7069820738244235</v>
      </c>
      <c r="AO35" s="22">
        <f t="shared" si="16"/>
        <v>2.5716329701332024</v>
      </c>
      <c r="AP35" s="22">
        <f t="shared" si="17"/>
        <v>0.15023750509725545</v>
      </c>
      <c r="AQ35" s="22"/>
      <c r="AR35" s="35">
        <v>15.659977025026505</v>
      </c>
      <c r="AS35" s="24">
        <v>66.928962621454005</v>
      </c>
      <c r="AT35" s="24">
        <v>36.777273836262097</v>
      </c>
      <c r="AU35" s="24">
        <v>13.272001076346157</v>
      </c>
      <c r="AV35" s="24">
        <v>120.979450572064</v>
      </c>
      <c r="AW35" s="24">
        <v>31.487611448982999</v>
      </c>
      <c r="AX35" s="24">
        <v>37.449250632707276</v>
      </c>
      <c r="AY35" s="24">
        <v>293.96474096995502</v>
      </c>
      <c r="AZ35" s="24">
        <v>3.5909932217260492</v>
      </c>
      <c r="BA35" s="24">
        <v>4.5418290207743537</v>
      </c>
      <c r="BB35" s="24">
        <v>121.12689282995804</v>
      </c>
      <c r="BD35" s="9" t="s">
        <v>324</v>
      </c>
      <c r="BE35" s="26">
        <v>7.0685124840678792E-2</v>
      </c>
      <c r="BF35" s="30">
        <v>65.111044554583756</v>
      </c>
      <c r="BG35" s="30">
        <v>30.132299568209</v>
      </c>
      <c r="BH35" s="26">
        <v>0.11932446684213455</v>
      </c>
      <c r="BI35" s="26">
        <v>2.745659572159949</v>
      </c>
      <c r="BJ35" s="26">
        <v>14.862565503159983</v>
      </c>
      <c r="BK35" s="26">
        <v>118.67086134838745</v>
      </c>
      <c r="BL35" s="26">
        <v>30.887721987568405</v>
      </c>
      <c r="BM35" s="26">
        <v>42.403992069752455</v>
      </c>
      <c r="BN35" s="26">
        <v>15.450846396183788</v>
      </c>
      <c r="BO35" s="26" t="s">
        <v>203</v>
      </c>
      <c r="BP35" s="26">
        <v>15.550684996392455</v>
      </c>
      <c r="BQ35" s="26">
        <v>282.67563874165268</v>
      </c>
      <c r="BR35" s="26">
        <v>3.2024987281002235</v>
      </c>
      <c r="BS35" s="26">
        <v>3.6769991635969612</v>
      </c>
      <c r="BT35" s="26">
        <v>0.56488792339602312</v>
      </c>
      <c r="BU35" s="26">
        <v>1.4151183969253369</v>
      </c>
      <c r="BV35" s="26">
        <v>111.33587542580499</v>
      </c>
      <c r="BW35" s="26">
        <v>2.1296567734347329</v>
      </c>
      <c r="BX35" s="26">
        <v>3.7635163551027953</v>
      </c>
      <c r="BY35" s="26">
        <v>0.49872925066935964</v>
      </c>
      <c r="BZ35" s="26">
        <v>2.0248076603268199</v>
      </c>
      <c r="CA35" s="26">
        <v>0.51139754567017004</v>
      </c>
      <c r="CB35" s="26">
        <v>0.36390570824119994</v>
      </c>
      <c r="CC35" s="26">
        <v>0.45285072266345738</v>
      </c>
      <c r="CD35" s="26">
        <v>7.982560395720173E-2</v>
      </c>
      <c r="CE35" s="26">
        <v>0.495883095599431</v>
      </c>
      <c r="CF35" s="26">
        <v>0.106995540568412</v>
      </c>
      <c r="CG35" s="26">
        <v>0.26443261220392461</v>
      </c>
      <c r="CH35" s="26">
        <v>4.2542690866079098E-2</v>
      </c>
      <c r="CI35" s="26">
        <v>0.25701684691138732</v>
      </c>
      <c r="CJ35" s="26">
        <v>3.7030155372501261E-2</v>
      </c>
      <c r="CK35" s="26">
        <v>0.103683352714885</v>
      </c>
      <c r="CL35" s="26">
        <v>4.2713684028343829E-2</v>
      </c>
      <c r="CM35" s="26">
        <v>1.4641876183712434</v>
      </c>
      <c r="CN35" s="26">
        <v>0.35031803015451968</v>
      </c>
      <c r="CO35" s="26">
        <v>9.1796894706493493E-2</v>
      </c>
    </row>
    <row r="36" spans="1:93" s="3" customFormat="1" ht="12" customHeight="1">
      <c r="A36" s="17" t="s">
        <v>325</v>
      </c>
      <c r="B36" s="18">
        <v>1245</v>
      </c>
      <c r="C36" s="34">
        <f t="shared" si="30"/>
        <v>404.52502152</v>
      </c>
      <c r="D36" s="34">
        <f t="shared" si="19"/>
        <v>477.91072357499996</v>
      </c>
      <c r="E36" s="34">
        <v>3199.6099999999997</v>
      </c>
      <c r="F36" s="34">
        <v>3225.5099999999993</v>
      </c>
      <c r="G36" s="34">
        <v>-1623.8099999999997</v>
      </c>
      <c r="H36" s="34" t="s">
        <v>465</v>
      </c>
      <c r="I36" s="34" t="s">
        <v>288</v>
      </c>
      <c r="J36" s="103" t="s">
        <v>403</v>
      </c>
      <c r="K36" s="37" t="s">
        <v>306</v>
      </c>
      <c r="L36" s="45">
        <v>1</v>
      </c>
      <c r="M36" s="22">
        <v>50.6833516512404</v>
      </c>
      <c r="N36" s="20">
        <v>6.9929433838304078E-2</v>
      </c>
      <c r="O36" s="22">
        <v>27.943463453950709</v>
      </c>
      <c r="P36" s="22">
        <v>1.1859329546001081</v>
      </c>
      <c r="Q36" s="22">
        <v>3.432616114750868E-2</v>
      </c>
      <c r="R36" s="22">
        <v>0.75680572877700292</v>
      </c>
      <c r="S36" s="22">
        <v>13.308565498853731</v>
      </c>
      <c r="T36" s="22">
        <v>3.6212275598795642</v>
      </c>
      <c r="U36" s="22">
        <v>0.72108983498131418</v>
      </c>
      <c r="V36" s="22">
        <v>8.8907092546867891E-3</v>
      </c>
      <c r="W36" s="22">
        <v>2.7296125711189534</v>
      </c>
      <c r="X36" s="20">
        <f t="shared" si="0"/>
        <v>101.06319555764227</v>
      </c>
      <c r="Y36" s="22">
        <f t="shared" si="1"/>
        <v>98.333582986523325</v>
      </c>
      <c r="Z36" s="23">
        <f t="shared" si="13"/>
        <v>1.0169465706716398</v>
      </c>
      <c r="AA36" s="22"/>
      <c r="AB36" s="22">
        <f t="shared" si="20"/>
        <v>51.542260651873718</v>
      </c>
      <c r="AC36" s="22">
        <f t="shared" si="21"/>
        <v>7.1114497930872655E-2</v>
      </c>
      <c r="AD36" s="22">
        <f t="shared" si="22"/>
        <v>28.417009332183472</v>
      </c>
      <c r="AE36" s="22">
        <f t="shared" si="23"/>
        <v>1.2060304512270654</v>
      </c>
      <c r="AF36" s="22">
        <f t="shared" si="24"/>
        <v>3.4907871863281037E-2</v>
      </c>
      <c r="AG36" s="22">
        <f t="shared" si="25"/>
        <v>0.7696309905444243</v>
      </c>
      <c r="AH36" s="22">
        <f t="shared" si="26"/>
        <v>13.534100044618205</v>
      </c>
      <c r="AI36" s="22">
        <f t="shared" si="27"/>
        <v>3.6825949486411531</v>
      </c>
      <c r="AJ36" s="22">
        <f t="shared" si="28"/>
        <v>0.73330983483042611</v>
      </c>
      <c r="AK36" s="22">
        <f t="shared" si="29"/>
        <v>9.0413762873923411E-3</v>
      </c>
      <c r="AL36" s="22">
        <f t="shared" si="14"/>
        <v>100</v>
      </c>
      <c r="AM36" s="22"/>
      <c r="AN36" s="22">
        <f t="shared" si="15"/>
        <v>1.0851862000141135</v>
      </c>
      <c r="AO36" s="22">
        <f t="shared" si="16"/>
        <v>1.0309268900134076</v>
      </c>
      <c r="AP36" s="22">
        <f t="shared" si="17"/>
        <v>6.0227834100783473E-2</v>
      </c>
      <c r="AQ36" s="22"/>
      <c r="AR36" s="35">
        <v>2.1948396720650543</v>
      </c>
      <c r="AS36" s="24">
        <v>15.257169624568</v>
      </c>
      <c r="AT36" s="24">
        <v>9.8399378764709002</v>
      </c>
      <c r="AU36" s="24">
        <v>6.79509892353851</v>
      </c>
      <c r="AV36" s="24">
        <v>42.116577496859165</v>
      </c>
      <c r="AW36" s="24">
        <v>16.918112223502099</v>
      </c>
      <c r="AX36" s="24">
        <v>81.617825315273464</v>
      </c>
      <c r="AY36" s="24">
        <v>375.21032132886415</v>
      </c>
      <c r="AZ36" s="24">
        <v>1.3596043794485715</v>
      </c>
      <c r="BA36" s="24">
        <v>9.2192947762207691</v>
      </c>
      <c r="BB36" s="35">
        <v>150.58874010510556</v>
      </c>
      <c r="BD36" s="19" t="s">
        <v>325</v>
      </c>
      <c r="BE36" s="26">
        <v>6.349629563420546E-2</v>
      </c>
      <c r="BF36" s="30">
        <v>16.678047526946646</v>
      </c>
      <c r="BG36" s="30">
        <v>10.473310056747785</v>
      </c>
      <c r="BH36" s="26">
        <v>3.5699207593409027E-2</v>
      </c>
      <c r="BI36" s="26">
        <v>1.166959451235478</v>
      </c>
      <c r="BJ36" s="26">
        <v>6.9708526488548026</v>
      </c>
      <c r="BK36" s="26">
        <v>45.266026089710998</v>
      </c>
      <c r="BL36" s="26">
        <v>18.351520499987686</v>
      </c>
      <c r="BM36" s="26">
        <v>83.666292514366503</v>
      </c>
      <c r="BN36" s="26">
        <v>20.251194847554817</v>
      </c>
      <c r="BO36" s="26">
        <v>0.25281324437367148</v>
      </c>
      <c r="BP36" s="26">
        <v>29.817031770318188</v>
      </c>
      <c r="BQ36" s="26">
        <v>370.21675494776355</v>
      </c>
      <c r="BR36" s="26">
        <v>1.6387030610558897</v>
      </c>
      <c r="BS36" s="26">
        <v>8.6231122921595293</v>
      </c>
      <c r="BT36" s="26">
        <v>0.46356184300948877</v>
      </c>
      <c r="BU36" s="26">
        <v>1.7420320071796263</v>
      </c>
      <c r="BV36" s="26">
        <v>146.89037880048934</v>
      </c>
      <c r="BW36" s="26">
        <v>3.0839260749287414</v>
      </c>
      <c r="BX36" s="26">
        <v>5.7315347690522351</v>
      </c>
      <c r="BY36" s="26">
        <v>0.64605505705428712</v>
      </c>
      <c r="BZ36" s="26">
        <v>3.3740122487059745</v>
      </c>
      <c r="CA36" s="26">
        <v>0.63900383578532338</v>
      </c>
      <c r="CB36" s="26">
        <v>0.45803979580769288</v>
      </c>
      <c r="CC36" s="26">
        <v>0.38355766654719797</v>
      </c>
      <c r="CD36" s="26">
        <v>4.911196764780687E-2</v>
      </c>
      <c r="CE36" s="26">
        <v>0.25256639896986499</v>
      </c>
      <c r="CF36" s="26">
        <v>5.2394181189673344E-2</v>
      </c>
      <c r="CG36" s="26">
        <v>0.1393168219866345</v>
      </c>
      <c r="CH36" s="26">
        <v>2.521387399852924E-2</v>
      </c>
      <c r="CI36" s="26">
        <v>0.13161047089991953</v>
      </c>
      <c r="CJ36" s="26">
        <v>2.5659794619089179E-2</v>
      </c>
      <c r="CK36" s="26">
        <v>0.19134037615372396</v>
      </c>
      <c r="CL36" s="26">
        <v>3.31507256068738E-2</v>
      </c>
      <c r="CM36" s="26">
        <v>3.9765761384847158</v>
      </c>
      <c r="CN36" s="26">
        <v>0.27653255984106817</v>
      </c>
      <c r="CO36" s="26">
        <v>4.6420889525803519E-2</v>
      </c>
    </row>
    <row r="37" spans="1:93" s="3" customFormat="1" ht="12" customHeight="1">
      <c r="A37" s="17" t="s">
        <v>326</v>
      </c>
      <c r="B37" s="36">
        <v>1245.02</v>
      </c>
      <c r="C37" s="34">
        <f t="shared" si="30"/>
        <v>404.53151991391996</v>
      </c>
      <c r="D37" s="34">
        <f t="shared" si="19"/>
        <v>477.91840085569999</v>
      </c>
      <c r="E37" s="34">
        <v>3199.62</v>
      </c>
      <c r="F37" s="34">
        <v>3225.5199999999995</v>
      </c>
      <c r="G37" s="34">
        <v>-1623.82</v>
      </c>
      <c r="H37" s="34" t="s">
        <v>465</v>
      </c>
      <c r="I37" s="34" t="s">
        <v>284</v>
      </c>
      <c r="J37" s="103" t="s">
        <v>267</v>
      </c>
      <c r="K37" s="19" t="s">
        <v>292</v>
      </c>
      <c r="L37" s="101">
        <v>3</v>
      </c>
      <c r="M37" s="22">
        <v>51.456466215321434</v>
      </c>
      <c r="N37" s="20">
        <v>0.13706035117881055</v>
      </c>
      <c r="O37" s="22">
        <v>26.3284234581322</v>
      </c>
      <c r="P37" s="22">
        <v>3.1399910101482913</v>
      </c>
      <c r="Q37" s="20">
        <v>6.8165842254256703E-2</v>
      </c>
      <c r="R37" s="22">
        <v>2.7547794523218871</v>
      </c>
      <c r="S37" s="22">
        <v>12.426419352177458</v>
      </c>
      <c r="T37" s="22">
        <v>3.039463567856326</v>
      </c>
      <c r="U37" s="22">
        <v>0.2759415902103578</v>
      </c>
      <c r="V37" s="22">
        <v>5.3081265652543223E-2</v>
      </c>
      <c r="W37" s="22">
        <v>0.72456575682389557</v>
      </c>
      <c r="X37" s="20">
        <f t="shared" si="0"/>
        <v>100.40435786207746</v>
      </c>
      <c r="Y37" s="22">
        <f t="shared" si="1"/>
        <v>99.679792105253568</v>
      </c>
      <c r="Z37" s="23">
        <f t="shared" si="13"/>
        <v>1.0032123651944249</v>
      </c>
      <c r="AA37" s="22"/>
      <c r="AB37" s="22">
        <f t="shared" si="20"/>
        <v>51.621763176419634</v>
      </c>
      <c r="AC37" s="22">
        <f t="shared" si="21"/>
        <v>0.13750063908047302</v>
      </c>
      <c r="AD37" s="22">
        <f t="shared" si="22"/>
        <v>26.412999969273184</v>
      </c>
      <c r="AE37" s="22">
        <f t="shared" si="23"/>
        <v>3.1500778079800988</v>
      </c>
      <c r="AF37" s="22">
        <f t="shared" si="24"/>
        <v>6.8384815833362936E-2</v>
      </c>
      <c r="AG37" s="22">
        <f t="shared" si="25"/>
        <v>2.7636288099528428</v>
      </c>
      <c r="AH37" s="22">
        <f t="shared" si="26"/>
        <v>12.466337549195721</v>
      </c>
      <c r="AI37" s="22">
        <f t="shared" si="27"/>
        <v>3.0492274348314301</v>
      </c>
      <c r="AJ37" s="22">
        <f t="shared" si="28"/>
        <v>0.27682801537044383</v>
      </c>
      <c r="AK37" s="22">
        <f t="shared" si="29"/>
        <v>5.3251782062801477E-2</v>
      </c>
      <c r="AL37" s="22">
        <f t="shared" si="14"/>
        <v>99.999999999999986</v>
      </c>
      <c r="AM37" s="22"/>
      <c r="AN37" s="22">
        <f t="shared" si="15"/>
        <v>2.8344400116204929</v>
      </c>
      <c r="AO37" s="22">
        <f t="shared" si="16"/>
        <v>2.6927180110394682</v>
      </c>
      <c r="AP37" s="22">
        <f t="shared" si="17"/>
        <v>0.15731142064493742</v>
      </c>
      <c r="AQ37" s="22"/>
      <c r="AR37" s="35">
        <v>10.480459759178826</v>
      </c>
      <c r="AS37" s="24">
        <v>53.022895165216539</v>
      </c>
      <c r="AT37" s="24">
        <v>37.900009239728199</v>
      </c>
      <c r="AU37" s="24">
        <v>13.755459259436234</v>
      </c>
      <c r="AV37" s="24">
        <v>86.326163578539393</v>
      </c>
      <c r="AW37" s="24">
        <v>19.095943015004</v>
      </c>
      <c r="AX37" s="24">
        <v>27.573164499694901</v>
      </c>
      <c r="AY37" s="24">
        <v>323.85566967299746</v>
      </c>
      <c r="AZ37" s="24">
        <v>3.9414371765338601</v>
      </c>
      <c r="BA37" s="24">
        <v>19.565910429161502</v>
      </c>
      <c r="BB37" s="35">
        <v>126.3779123201449</v>
      </c>
      <c r="BC37" s="4"/>
      <c r="BD37" s="9" t="s">
        <v>326</v>
      </c>
      <c r="BE37" s="26">
        <v>0.146217346011558</v>
      </c>
      <c r="BF37" s="30">
        <v>55.694086642577219</v>
      </c>
      <c r="BG37" s="30">
        <v>35.443897550117505</v>
      </c>
      <c r="BH37" s="26">
        <v>5.9697117513920664E-2</v>
      </c>
      <c r="BI37" s="26">
        <v>3.1986921875848471</v>
      </c>
      <c r="BJ37" s="26">
        <v>15.554022216222181</v>
      </c>
      <c r="BK37" s="26">
        <v>88.218941183763533</v>
      </c>
      <c r="BL37" s="26">
        <v>16.458943981481841</v>
      </c>
      <c r="BM37" s="26">
        <v>30.97057268294742</v>
      </c>
      <c r="BN37" s="26">
        <v>18.349549612017235</v>
      </c>
      <c r="BO37" s="26">
        <v>0.43543048211595647</v>
      </c>
      <c r="BP37" s="26">
        <v>5.4020113380327475</v>
      </c>
      <c r="BQ37" s="26">
        <v>311.38416237270923</v>
      </c>
      <c r="BR37" s="26">
        <v>4.1058854248318797</v>
      </c>
      <c r="BS37" s="26">
        <v>18.115649322495731</v>
      </c>
      <c r="BT37" s="26">
        <v>0.74546232580416294</v>
      </c>
      <c r="BU37" s="26">
        <v>0.62490204081921064</v>
      </c>
      <c r="BV37" s="26">
        <v>99.474279984191213</v>
      </c>
      <c r="BW37" s="26">
        <v>3.6068087308180727</v>
      </c>
      <c r="BX37" s="26">
        <v>6.473958676039083</v>
      </c>
      <c r="BY37" s="26">
        <v>0.82025130763101106</v>
      </c>
      <c r="BZ37" s="26">
        <v>2.4942608786089537</v>
      </c>
      <c r="CA37" s="26">
        <v>0.61100852075857603</v>
      </c>
      <c r="CB37" s="26">
        <v>0.47554682733011061</v>
      </c>
      <c r="CC37" s="26">
        <v>0.57812906582116241</v>
      </c>
      <c r="CD37" s="26">
        <v>9.254385407226047E-2</v>
      </c>
      <c r="CE37" s="26">
        <v>0.66621645663777707</v>
      </c>
      <c r="CF37" s="26">
        <v>0.12555412029827157</v>
      </c>
      <c r="CG37" s="26">
        <v>0.36169975136581156</v>
      </c>
      <c r="CH37" s="26">
        <v>5.8140217367336267E-2</v>
      </c>
      <c r="CI37" s="26">
        <v>0.38352854400133773</v>
      </c>
      <c r="CJ37" s="26">
        <v>5.5586376263912822E-2</v>
      </c>
      <c r="CK37" s="26">
        <v>0.43512235126078652</v>
      </c>
      <c r="CL37" s="26">
        <v>6.5802196209553646E-2</v>
      </c>
      <c r="CM37" s="26">
        <v>4.3299532609474287</v>
      </c>
      <c r="CN37" s="26">
        <v>0.5540913581527257</v>
      </c>
      <c r="CO37" s="26">
        <v>0.1634136829710956</v>
      </c>
    </row>
    <row r="38" spans="1:93" s="3" customFormat="1" ht="12" customHeight="1">
      <c r="A38" s="17" t="s">
        <v>327</v>
      </c>
      <c r="B38" s="36">
        <v>1250.02</v>
      </c>
      <c r="C38" s="34">
        <f t="shared" si="30"/>
        <v>406.15611839392</v>
      </c>
      <c r="D38" s="34">
        <f t="shared" si="19"/>
        <v>479.83772103069998</v>
      </c>
      <c r="E38" s="34">
        <v>3201.64</v>
      </c>
      <c r="F38" s="34">
        <v>3227.5399999999995</v>
      </c>
      <c r="G38" s="34">
        <v>-1625.84</v>
      </c>
      <c r="H38" s="34" t="s">
        <v>465</v>
      </c>
      <c r="I38" s="34" t="s">
        <v>288</v>
      </c>
      <c r="J38" s="103" t="s">
        <v>305</v>
      </c>
      <c r="K38" s="19" t="s">
        <v>292</v>
      </c>
      <c r="L38" s="101">
        <v>3</v>
      </c>
      <c r="M38" s="22">
        <v>51.448622295622826</v>
      </c>
      <c r="N38" s="20">
        <v>0.16431220964632887</v>
      </c>
      <c r="O38" s="22">
        <v>21.023530059713188</v>
      </c>
      <c r="P38" s="22">
        <v>5.2637910153946343</v>
      </c>
      <c r="Q38" s="20">
        <v>0.103184325051748</v>
      </c>
      <c r="R38" s="22">
        <v>5.7735312878387894</v>
      </c>
      <c r="S38" s="22">
        <v>12.409910867575423</v>
      </c>
      <c r="T38" s="22">
        <v>2.5966363842313998</v>
      </c>
      <c r="U38" s="22">
        <v>0.24845947301798516</v>
      </c>
      <c r="V38" s="22">
        <v>5.5655552188382994E-2</v>
      </c>
      <c r="W38" s="22">
        <v>2.0011947431301604</v>
      </c>
      <c r="X38" s="20">
        <f t="shared" si="0"/>
        <v>101.08882821341085</v>
      </c>
      <c r="Y38" s="22">
        <f t="shared" si="1"/>
        <v>99.087633470280693</v>
      </c>
      <c r="Z38" s="23">
        <f t="shared" si="13"/>
        <v>1.0092076730240302</v>
      </c>
      <c r="AA38" s="22"/>
      <c r="AB38" s="22">
        <f t="shared" si="20"/>
        <v>51.922344387257752</v>
      </c>
      <c r="AC38" s="22">
        <f t="shared" si="21"/>
        <v>0.16582514274660817</v>
      </c>
      <c r="AD38" s="22">
        <f t="shared" si="22"/>
        <v>21.217107850313898</v>
      </c>
      <c r="AE38" s="22">
        <f t="shared" si="23"/>
        <v>5.3122582819312161</v>
      </c>
      <c r="AF38" s="22">
        <f t="shared" si="24"/>
        <v>0.10413441257802974</v>
      </c>
      <c r="AG38" s="22">
        <f t="shared" si="25"/>
        <v>5.8266920761312173</v>
      </c>
      <c r="AH38" s="22">
        <f t="shared" si="26"/>
        <v>12.524177269101417</v>
      </c>
      <c r="AI38" s="22">
        <f t="shared" si="27"/>
        <v>2.6205453630197026</v>
      </c>
      <c r="AJ38" s="22">
        <f t="shared" si="28"/>
        <v>0.25074720660525762</v>
      </c>
      <c r="AK38" s="22">
        <f t="shared" si="29"/>
        <v>5.6168010314905474E-2</v>
      </c>
      <c r="AL38" s="22">
        <f t="shared" si="14"/>
        <v>100</v>
      </c>
      <c r="AM38" s="22"/>
      <c r="AN38" s="22">
        <f t="shared" si="15"/>
        <v>4.7799700020817086</v>
      </c>
      <c r="AO38" s="22">
        <f t="shared" si="16"/>
        <v>4.5409715019776229</v>
      </c>
      <c r="AP38" s="22">
        <f t="shared" si="17"/>
        <v>0.26528833511553518</v>
      </c>
      <c r="AQ38" s="22"/>
      <c r="AR38" s="35">
        <v>22.545198722336487</v>
      </c>
      <c r="AS38" s="24">
        <v>114.46486110029866</v>
      </c>
      <c r="AT38" s="24">
        <v>50.356435890129902</v>
      </c>
      <c r="AU38" s="24">
        <v>21.885037004447764</v>
      </c>
      <c r="AV38" s="24">
        <v>88.714383701718901</v>
      </c>
      <c r="AW38" s="24">
        <v>4.0905184560950003</v>
      </c>
      <c r="AX38" s="24">
        <v>34.939076378256146</v>
      </c>
      <c r="AY38" s="24">
        <v>265.24997908938718</v>
      </c>
      <c r="AZ38" s="24">
        <v>4.8711519197446069</v>
      </c>
      <c r="BA38" s="24">
        <v>14.7319241009841</v>
      </c>
      <c r="BB38" s="35">
        <v>84.140843353855686</v>
      </c>
      <c r="BC38" s="4"/>
      <c r="BD38" s="9" t="s">
        <v>327</v>
      </c>
      <c r="BE38" s="26">
        <v>0.18018296363891614</v>
      </c>
      <c r="BF38" s="30">
        <v>105.45674759563266</v>
      </c>
      <c r="BG38" s="30">
        <v>47.909359617702911</v>
      </c>
      <c r="BH38" s="26">
        <v>0.10296671611946071</v>
      </c>
      <c r="BI38" s="26">
        <v>5.2056870391810062</v>
      </c>
      <c r="BJ38" s="26">
        <v>21.676805053377699</v>
      </c>
      <c r="BK38" s="26">
        <v>95.635669692758455</v>
      </c>
      <c r="BL38" s="26">
        <v>8.4993064959536113</v>
      </c>
      <c r="BM38" s="26">
        <v>37.396068003785842</v>
      </c>
      <c r="BN38" s="26">
        <v>15.949119940649073</v>
      </c>
      <c r="BO38" s="26">
        <v>0.66748877051642586</v>
      </c>
      <c r="BP38" s="26">
        <v>5.3903268513227305</v>
      </c>
      <c r="BQ38" s="26">
        <v>265.24997908938718</v>
      </c>
      <c r="BR38" s="26">
        <v>4.9793521084285191</v>
      </c>
      <c r="BS38" s="26">
        <v>14.629881574237409</v>
      </c>
      <c r="BT38" s="26">
        <v>0.94828963181106185</v>
      </c>
      <c r="BU38" s="26">
        <v>0.44161519343451189</v>
      </c>
      <c r="BV38" s="26">
        <v>75.591665488694616</v>
      </c>
      <c r="BW38" s="26">
        <v>2.8667707554375945</v>
      </c>
      <c r="BX38" s="26">
        <v>5.4301446385584278</v>
      </c>
      <c r="BY38" s="26">
        <v>0.69175319019768255</v>
      </c>
      <c r="BZ38" s="26">
        <v>2.1692228557711215</v>
      </c>
      <c r="CA38" s="26">
        <v>0.61472027203551327</v>
      </c>
      <c r="CB38" s="26">
        <v>0.43083417781558891</v>
      </c>
      <c r="CC38" s="26">
        <v>0.63682311710099926</v>
      </c>
      <c r="CD38" s="26">
        <v>0.11676415108181067</v>
      </c>
      <c r="CE38" s="26">
        <v>0.79504976165119012</v>
      </c>
      <c r="CF38" s="26">
        <v>0.15339664680636528</v>
      </c>
      <c r="CG38" s="26">
        <v>0.47135987543417557</v>
      </c>
      <c r="CH38" s="26">
        <v>7.8377453168729877E-2</v>
      </c>
      <c r="CI38" s="26">
        <v>0.50606854290204961</v>
      </c>
      <c r="CJ38" s="26">
        <v>6.4963406318345449E-2</v>
      </c>
      <c r="CK38" s="26">
        <v>0.42534451397625295</v>
      </c>
      <c r="CL38" s="26">
        <v>6.6404556959413427E-2</v>
      </c>
      <c r="CM38" s="26">
        <v>3.3953964024599319</v>
      </c>
      <c r="CN38" s="26">
        <v>0.54367252319809056</v>
      </c>
      <c r="CO38" s="26">
        <v>0.14111560723863883</v>
      </c>
    </row>
    <row r="39" spans="1:93" s="3" customFormat="1" ht="12" customHeight="1">
      <c r="A39" s="17" t="s">
        <v>328</v>
      </c>
      <c r="B39" s="36">
        <v>1255.02</v>
      </c>
      <c r="C39" s="34">
        <f t="shared" si="30"/>
        <v>407.78071687391997</v>
      </c>
      <c r="D39" s="34">
        <f t="shared" si="19"/>
        <v>481.75704120569998</v>
      </c>
      <c r="E39" s="34">
        <v>3203.46</v>
      </c>
      <c r="F39" s="34">
        <v>3229.3599999999997</v>
      </c>
      <c r="G39" s="34">
        <v>-1627.66</v>
      </c>
      <c r="H39" s="34" t="s">
        <v>465</v>
      </c>
      <c r="I39" s="34" t="s">
        <v>288</v>
      </c>
      <c r="J39" s="103" t="s">
        <v>403</v>
      </c>
      <c r="K39" s="37" t="s">
        <v>306</v>
      </c>
      <c r="L39" s="45">
        <v>2</v>
      </c>
      <c r="M39" s="22">
        <v>51.419634453346184</v>
      </c>
      <c r="N39" s="20">
        <v>8.3339594038855158E-2</v>
      </c>
      <c r="O39" s="22">
        <v>26.431622193420928</v>
      </c>
      <c r="P39" s="22">
        <v>1.3900583707218459</v>
      </c>
      <c r="Q39" s="22">
        <v>5.607151722725992E-2</v>
      </c>
      <c r="R39" s="22">
        <v>0.64870068674732984</v>
      </c>
      <c r="S39" s="22">
        <v>11.259975052734578</v>
      </c>
      <c r="T39" s="22">
        <v>3.2902722008140173</v>
      </c>
      <c r="U39" s="22">
        <v>2.7167150267143327</v>
      </c>
      <c r="V39" s="22">
        <v>2.9270499755998301E-2</v>
      </c>
      <c r="W39" s="22">
        <v>3.5563479403209626</v>
      </c>
      <c r="X39" s="20">
        <f t="shared" si="0"/>
        <v>100.88200753584229</v>
      </c>
      <c r="Y39" s="22">
        <f t="shared" si="1"/>
        <v>97.32565959552133</v>
      </c>
      <c r="Z39" s="23">
        <f t="shared" si="13"/>
        <v>1.0274782664262749</v>
      </c>
      <c r="AA39" s="22"/>
      <c r="AB39" s="22">
        <f t="shared" si="20"/>
        <v>52.8325568683969</v>
      </c>
      <c r="AC39" s="22">
        <f t="shared" si="21"/>
        <v>8.5629621607712411E-2</v>
      </c>
      <c r="AD39" s="22">
        <f t="shared" si="22"/>
        <v>27.15791735013039</v>
      </c>
      <c r="AE39" s="22">
        <f t="shared" si="23"/>
        <v>1.4282547649806145</v>
      </c>
      <c r="AF39" s="22">
        <f t="shared" si="24"/>
        <v>5.7612265316556034E-2</v>
      </c>
      <c r="AG39" s="22">
        <f t="shared" si="25"/>
        <v>0.6665258570486805</v>
      </c>
      <c r="AH39" s="22">
        <f t="shared" si="26"/>
        <v>11.569379647186828</v>
      </c>
      <c r="AI39" s="22">
        <f t="shared" si="27"/>
        <v>3.3806831769629508</v>
      </c>
      <c r="AJ39" s="22">
        <f t="shared" si="28"/>
        <v>2.7913656460226539</v>
      </c>
      <c r="AK39" s="22">
        <f t="shared" si="29"/>
        <v>3.0074802346723838E-2</v>
      </c>
      <c r="AL39" s="22">
        <f t="shared" si="14"/>
        <v>100.00000000000001</v>
      </c>
      <c r="AM39" s="22"/>
      <c r="AN39" s="22">
        <f t="shared" si="15"/>
        <v>1.2851436375295571</v>
      </c>
      <c r="AO39" s="22">
        <f t="shared" si="16"/>
        <v>1.2208864556530792</v>
      </c>
      <c r="AP39" s="22">
        <f t="shared" si="17"/>
        <v>7.1325471882890457E-2</v>
      </c>
      <c r="AQ39" s="22"/>
      <c r="AR39" s="35">
        <v>1.22717045852592</v>
      </c>
      <c r="AS39" s="24">
        <v>13.408295479972301</v>
      </c>
      <c r="AT39" s="24">
        <v>3.4693570035142001</v>
      </c>
      <c r="AU39" s="24">
        <v>5.9580491564847611</v>
      </c>
      <c r="AV39" s="24">
        <v>8.2775387477182338</v>
      </c>
      <c r="AW39" s="24">
        <v>30.873625588604298</v>
      </c>
      <c r="AX39" s="24">
        <v>82.650847083661418</v>
      </c>
      <c r="AY39" s="24">
        <v>753.44122160768381</v>
      </c>
      <c r="AZ39" s="24">
        <v>1.5381401248490909</v>
      </c>
      <c r="BA39" s="24">
        <v>17.862086679235865</v>
      </c>
      <c r="BB39" s="35">
        <v>300.17511365377896</v>
      </c>
      <c r="BC39" s="4"/>
      <c r="BD39" s="19" t="s">
        <v>328</v>
      </c>
      <c r="BE39" s="26">
        <v>7.8684831714527725E-2</v>
      </c>
      <c r="BF39" s="30">
        <v>11.671852057260828</v>
      </c>
      <c r="BG39" s="30">
        <v>3.5785967861303138</v>
      </c>
      <c r="BH39" s="26">
        <v>5.8314377916350323E-2</v>
      </c>
      <c r="BI39" s="26">
        <v>1.3339197899254622</v>
      </c>
      <c r="BJ39" s="26">
        <v>6.0060600028150501</v>
      </c>
      <c r="BK39" s="26">
        <v>6.2824014146890903</v>
      </c>
      <c r="BL39" s="26">
        <v>28.163088638282982</v>
      </c>
      <c r="BM39" s="26">
        <v>79.868595968114306</v>
      </c>
      <c r="BN39" s="26">
        <v>21.722258343996852</v>
      </c>
      <c r="BO39" s="26">
        <v>0.26810202545133699</v>
      </c>
      <c r="BP39" s="26">
        <v>169.63433115051282</v>
      </c>
      <c r="BQ39" s="26">
        <v>748.6408290577358</v>
      </c>
      <c r="BR39" s="26">
        <v>1.5214069999396909</v>
      </c>
      <c r="BS39" s="26">
        <v>18.459355515807324</v>
      </c>
      <c r="BT39" s="26">
        <v>1.2775082068561483</v>
      </c>
      <c r="BU39" s="26">
        <v>2.038540799849863</v>
      </c>
      <c r="BV39" s="26">
        <v>291.89820224617171</v>
      </c>
      <c r="BW39" s="26">
        <v>4.7092745807086001</v>
      </c>
      <c r="BX39" s="26">
        <v>7.4480815963030444</v>
      </c>
      <c r="BY39" s="26">
        <v>0.77423980730258857</v>
      </c>
      <c r="BZ39" s="26">
        <v>3.9268514214530512</v>
      </c>
      <c r="CA39" s="26">
        <v>0.66126448341278055</v>
      </c>
      <c r="CB39" s="26">
        <v>0.55536936330839759</v>
      </c>
      <c r="CC39" s="26">
        <v>0.31984860262477499</v>
      </c>
      <c r="CD39" s="26">
        <v>4.7399754074603326E-2</v>
      </c>
      <c r="CE39" s="26">
        <v>0.22677226328219474</v>
      </c>
      <c r="CF39" s="26">
        <v>4.5253886409860125E-2</v>
      </c>
      <c r="CG39" s="26">
        <v>0.14692043402500471</v>
      </c>
      <c r="CH39" s="26">
        <v>2.1295932027685791E-2</v>
      </c>
      <c r="CI39" s="26">
        <v>0.11557047820016778</v>
      </c>
      <c r="CJ39" s="26">
        <v>1.6046278349033584E-2</v>
      </c>
      <c r="CK39" s="26">
        <v>0.40706656685464582</v>
      </c>
      <c r="CL39" s="26">
        <v>8.161635337590907E-2</v>
      </c>
      <c r="CM39" s="26">
        <v>6.1304570818637032</v>
      </c>
      <c r="CN39" s="26">
        <v>0.55208237849099684</v>
      </c>
      <c r="CO39" s="26">
        <v>0.15928809991344065</v>
      </c>
    </row>
    <row r="40" spans="1:93" s="3" customFormat="1" ht="12" customHeight="1">
      <c r="A40" s="17" t="s">
        <v>329</v>
      </c>
      <c r="B40" s="36">
        <v>1255.02</v>
      </c>
      <c r="C40" s="34">
        <f t="shared" si="30"/>
        <v>407.78071687391997</v>
      </c>
      <c r="D40" s="34">
        <f t="shared" si="19"/>
        <v>481.75704120569998</v>
      </c>
      <c r="E40" s="34">
        <v>3203.46</v>
      </c>
      <c r="F40" s="34">
        <v>3229.3599999999997</v>
      </c>
      <c r="G40" s="34">
        <v>-1627.66</v>
      </c>
      <c r="H40" s="34" t="s">
        <v>465</v>
      </c>
      <c r="I40" s="34" t="s">
        <v>288</v>
      </c>
      <c r="J40" s="103" t="s">
        <v>403</v>
      </c>
      <c r="K40" s="19" t="s">
        <v>298</v>
      </c>
      <c r="L40" s="104">
        <v>2</v>
      </c>
      <c r="M40" s="22">
        <v>50.468290644664663</v>
      </c>
      <c r="N40" s="20">
        <v>0.1195350804257056</v>
      </c>
      <c r="O40" s="22">
        <v>29.571159665419312</v>
      </c>
      <c r="P40" s="20">
        <v>1.4576203396683687</v>
      </c>
      <c r="Q40" s="20">
        <v>3.2092914185213497E-2</v>
      </c>
      <c r="R40" s="22">
        <v>0.50447876006420744</v>
      </c>
      <c r="S40" s="22">
        <v>13.542861008402866</v>
      </c>
      <c r="T40" s="22">
        <v>2.9758655951159665</v>
      </c>
      <c r="U40" s="22">
        <v>0.20200708041703183</v>
      </c>
      <c r="V40" s="22">
        <v>3.7779615262797508E-2</v>
      </c>
      <c r="W40" s="22">
        <v>0.55404452503270085</v>
      </c>
      <c r="X40" s="20">
        <f t="shared" si="0"/>
        <v>99.465735228658815</v>
      </c>
      <c r="Y40" s="22">
        <f t="shared" si="1"/>
        <v>98.911690703626121</v>
      </c>
      <c r="Z40" s="23">
        <f t="shared" si="13"/>
        <v>1.0110028378711555</v>
      </c>
      <c r="AA40" s="22"/>
      <c r="AB40" s="22">
        <f t="shared" si="20"/>
        <v>51.023585064262264</v>
      </c>
      <c r="AC40" s="22">
        <f t="shared" si="21"/>
        <v>0.12085030553554517</v>
      </c>
      <c r="AD40" s="22">
        <f t="shared" si="22"/>
        <v>29.896526340879973</v>
      </c>
      <c r="AE40" s="22">
        <f t="shared" si="23"/>
        <v>1.4736582999434384</v>
      </c>
      <c r="AF40" s="22">
        <f t="shared" si="24"/>
        <v>3.2446027316806306E-2</v>
      </c>
      <c r="AG40" s="22">
        <f t="shared" si="25"/>
        <v>0.51002945807063549</v>
      </c>
      <c r="AH40" s="22">
        <f t="shared" si="26"/>
        <v>13.691870912389916</v>
      </c>
      <c r="AI40" s="22">
        <f t="shared" si="27"/>
        <v>3.0086085617853771</v>
      </c>
      <c r="AJ40" s="22">
        <f t="shared" si="28"/>
        <v>0.20422973157168592</v>
      </c>
      <c r="AK40" s="22">
        <f t="shared" si="29"/>
        <v>3.8195298244368701E-2</v>
      </c>
      <c r="AL40" s="22">
        <f t="shared" si="14"/>
        <v>100</v>
      </c>
      <c r="AM40" s="22"/>
      <c r="AN40" s="22">
        <f t="shared" si="15"/>
        <v>1.3259977382891059</v>
      </c>
      <c r="AO40" s="22">
        <f t="shared" si="16"/>
        <v>1.2596978513746506</v>
      </c>
      <c r="AP40" s="22">
        <f t="shared" si="17"/>
        <v>7.3592874475045408E-2</v>
      </c>
      <c r="AQ40" s="22"/>
      <c r="AR40" s="35">
        <v>2.2706527575883246</v>
      </c>
      <c r="AS40" s="24">
        <v>20.291393641199001</v>
      </c>
      <c r="AT40" s="24">
        <v>31.119105864928901</v>
      </c>
      <c r="AU40" s="24">
        <v>6.6600735215141071</v>
      </c>
      <c r="AV40" s="24">
        <v>124.80204243311699</v>
      </c>
      <c r="AW40" s="24">
        <v>24.823259799153771</v>
      </c>
      <c r="AX40" s="24">
        <v>39.658788646178103</v>
      </c>
      <c r="AY40" s="24">
        <v>366.57974249961632</v>
      </c>
      <c r="AZ40" s="24">
        <v>2.6994724282078506</v>
      </c>
      <c r="BA40" s="24">
        <v>14.614042955526807</v>
      </c>
      <c r="BB40" s="24">
        <v>117.32066917128743</v>
      </c>
      <c r="BC40" s="4"/>
      <c r="BD40" s="9" t="s">
        <v>330</v>
      </c>
      <c r="BE40" s="26">
        <v>0.13131679081367104</v>
      </c>
      <c r="BF40" s="30">
        <v>19.625247825389469</v>
      </c>
      <c r="BG40" s="30">
        <v>26.940333318863519</v>
      </c>
      <c r="BH40" s="26">
        <v>2.5468054853753336E-2</v>
      </c>
      <c r="BI40" s="26">
        <v>1.483344440770002</v>
      </c>
      <c r="BJ40" s="26">
        <v>5.0813722393179681</v>
      </c>
      <c r="BK40" s="26">
        <v>130.88589893262801</v>
      </c>
      <c r="BL40" s="26">
        <v>28.386551818617278</v>
      </c>
      <c r="BM40" s="26">
        <v>41.032803887149427</v>
      </c>
      <c r="BN40" s="26">
        <v>20.168973227141731</v>
      </c>
      <c r="BO40" s="26" t="s">
        <v>203</v>
      </c>
      <c r="BP40" s="26">
        <v>4.6203452447911246</v>
      </c>
      <c r="BQ40" s="26">
        <v>371.013156910367</v>
      </c>
      <c r="BR40" s="26">
        <v>2.6080311408339423</v>
      </c>
      <c r="BS40" s="26">
        <v>15.536204824121272</v>
      </c>
      <c r="BT40" s="26">
        <v>1.4871441337316682</v>
      </c>
      <c r="BU40" s="26">
        <v>0.34390155371145542</v>
      </c>
      <c r="BV40" s="26">
        <v>117.97403486406364</v>
      </c>
      <c r="BW40" s="26">
        <v>3.7737192731173694</v>
      </c>
      <c r="BX40" s="26">
        <v>6.7967153779065015</v>
      </c>
      <c r="BY40" s="26">
        <v>0.81357527570655852</v>
      </c>
      <c r="BZ40" s="26">
        <v>2.84777367314281</v>
      </c>
      <c r="CA40" s="26">
        <v>0.69366297128327303</v>
      </c>
      <c r="CB40" s="26">
        <v>0.53502480199262048</v>
      </c>
      <c r="CC40" s="26">
        <v>0.50186583858771316</v>
      </c>
      <c r="CD40" s="26">
        <v>7.2884173214746259E-2</v>
      </c>
      <c r="CE40" s="26">
        <v>0.41223900022817195</v>
      </c>
      <c r="CF40" s="26">
        <v>8.4467727593858594E-2</v>
      </c>
      <c r="CG40" s="26">
        <v>0.2127419024756704</v>
      </c>
      <c r="CH40" s="26">
        <v>2.746959977648154E-2</v>
      </c>
      <c r="CI40" s="26">
        <v>0.17862056148932809</v>
      </c>
      <c r="CJ40" s="26">
        <v>3.2495693486925874E-2</v>
      </c>
      <c r="CK40" s="26">
        <v>0.33586908228089124</v>
      </c>
      <c r="CL40" s="26">
        <v>9.3140468941018059E-2</v>
      </c>
      <c r="CM40" s="26">
        <v>1.2743939393156345</v>
      </c>
      <c r="CN40" s="26">
        <v>2.4799893209747705</v>
      </c>
      <c r="CO40" s="26">
        <v>0.17805817886975803</v>
      </c>
    </row>
    <row r="41" spans="1:93" s="3" customFormat="1" ht="12" customHeight="1">
      <c r="A41" s="17" t="s">
        <v>331</v>
      </c>
      <c r="B41" s="36">
        <v>1255.02</v>
      </c>
      <c r="C41" s="34">
        <f t="shared" si="30"/>
        <v>407.78071687391997</v>
      </c>
      <c r="D41" s="34">
        <f t="shared" si="19"/>
        <v>481.75704120569998</v>
      </c>
      <c r="E41" s="34">
        <v>3203.46</v>
      </c>
      <c r="F41" s="34">
        <v>3229.3599999999997</v>
      </c>
      <c r="G41" s="34">
        <v>-1627.66</v>
      </c>
      <c r="H41" s="34" t="s">
        <v>465</v>
      </c>
      <c r="I41" s="34" t="s">
        <v>288</v>
      </c>
      <c r="J41" s="103" t="s">
        <v>305</v>
      </c>
      <c r="K41" s="19" t="s">
        <v>298</v>
      </c>
      <c r="L41" s="101">
        <v>2</v>
      </c>
      <c r="M41" s="22">
        <v>50.725045683944828</v>
      </c>
      <c r="N41" s="20">
        <v>0.1069215059555652</v>
      </c>
      <c r="O41" s="22">
        <v>20.943161108069869</v>
      </c>
      <c r="P41" s="20">
        <v>4.6829292542858036</v>
      </c>
      <c r="Q41" s="20">
        <v>0.15268108662702501</v>
      </c>
      <c r="R41" s="22">
        <v>5.248937732915592</v>
      </c>
      <c r="S41" s="22">
        <v>13.592436374257304</v>
      </c>
      <c r="T41" s="22">
        <v>2.3920665930555356</v>
      </c>
      <c r="U41" s="22">
        <v>0.38335422909479594</v>
      </c>
      <c r="V41" s="22">
        <v>3.2911240032599293E-2</v>
      </c>
      <c r="W41" s="22">
        <v>2.1050541157780067</v>
      </c>
      <c r="X41" s="20">
        <f t="shared" si="0"/>
        <v>100.36549892401692</v>
      </c>
      <c r="Y41" s="22">
        <f t="shared" si="1"/>
        <v>98.260444808238915</v>
      </c>
      <c r="Z41" s="23">
        <f t="shared" si="13"/>
        <v>1.0177035143200901</v>
      </c>
      <c r="AA41" s="22"/>
      <c r="AB41" s="22">
        <f t="shared" si="20"/>
        <v>51.623057256597768</v>
      </c>
      <c r="AC41" s="22">
        <f t="shared" si="21"/>
        <v>0.10881439236737514</v>
      </c>
      <c r="AD41" s="22">
        <f t="shared" si="22"/>
        <v>21.31392866065454</v>
      </c>
      <c r="AE41" s="22">
        <f t="shared" si="23"/>
        <v>4.7658335593990211</v>
      </c>
      <c r="AF41" s="22">
        <f t="shared" si="24"/>
        <v>0.15538407843053345</v>
      </c>
      <c r="AG41" s="22">
        <f t="shared" si="25"/>
        <v>5.3418623772355245</v>
      </c>
      <c r="AH41" s="22">
        <f t="shared" si="26"/>
        <v>13.83307026625388</v>
      </c>
      <c r="AI41" s="22">
        <f t="shared" si="27"/>
        <v>2.4344145782403035</v>
      </c>
      <c r="AJ41" s="22">
        <f t="shared" si="28"/>
        <v>0.39014094617924278</v>
      </c>
      <c r="AK41" s="22">
        <f t="shared" si="29"/>
        <v>3.3493884641808337E-2</v>
      </c>
      <c r="AL41" s="22">
        <f t="shared" si="14"/>
        <v>100</v>
      </c>
      <c r="AM41" s="22"/>
      <c r="AN41" s="22">
        <f t="shared" si="15"/>
        <v>4.2882970367472391</v>
      </c>
      <c r="AO41" s="22">
        <f t="shared" si="16"/>
        <v>4.073882184909877</v>
      </c>
      <c r="AP41" s="22">
        <f t="shared" si="17"/>
        <v>0.23800048553947192</v>
      </c>
      <c r="AQ41" s="22"/>
      <c r="AR41" s="35">
        <v>26.368460092591345</v>
      </c>
      <c r="AS41" s="24">
        <v>121.16103354274701</v>
      </c>
      <c r="AT41" s="24">
        <v>58.334380195307602</v>
      </c>
      <c r="AU41" s="24">
        <v>21.018411779202545</v>
      </c>
      <c r="AV41" s="24">
        <v>190.41239822529602</v>
      </c>
      <c r="AW41" s="24">
        <v>61.71957928110897</v>
      </c>
      <c r="AX41" s="24">
        <v>79.809646279254096</v>
      </c>
      <c r="AY41" s="24">
        <v>258.23807289875714</v>
      </c>
      <c r="AZ41" s="24">
        <v>5.3230495790303243</v>
      </c>
      <c r="BA41" s="24">
        <v>10.367825449942114</v>
      </c>
      <c r="BB41" s="24">
        <v>149.23465557264592</v>
      </c>
      <c r="BC41" s="4"/>
      <c r="BD41" s="9" t="s">
        <v>331</v>
      </c>
      <c r="BE41" s="26">
        <v>0.11943457282372304</v>
      </c>
      <c r="BF41" s="30">
        <v>116.69030174464827</v>
      </c>
      <c r="BG41" s="30">
        <v>62.897465992405429</v>
      </c>
      <c r="BH41" s="26">
        <v>0.15092643715458948</v>
      </c>
      <c r="BI41" s="26">
        <v>4.6992923098598087</v>
      </c>
      <c r="BJ41" s="26">
        <v>26.651324329943453</v>
      </c>
      <c r="BK41" s="26">
        <v>190.99540515120646</v>
      </c>
      <c r="BL41" s="26">
        <v>66.145060525156538</v>
      </c>
      <c r="BM41" s="26">
        <v>88.189723178885743</v>
      </c>
      <c r="BN41" s="26">
        <v>15.20172162937185</v>
      </c>
      <c r="BO41" s="26" t="s">
        <v>203</v>
      </c>
      <c r="BP41" s="26">
        <v>23.095465609454592</v>
      </c>
      <c r="BQ41" s="26">
        <v>268.30988620061157</v>
      </c>
      <c r="BR41" s="26">
        <v>5.4184073297799555</v>
      </c>
      <c r="BS41" s="26">
        <v>10.417864682631111</v>
      </c>
      <c r="BT41" s="26">
        <v>0.80390820781901595</v>
      </c>
      <c r="BU41" s="26">
        <v>1.2173019718168749</v>
      </c>
      <c r="BV41" s="26">
        <v>154.10411348082056</v>
      </c>
      <c r="BW41" s="26">
        <v>2.479322900961388</v>
      </c>
      <c r="BX41" s="26">
        <v>4.9557547128332535</v>
      </c>
      <c r="BY41" s="26">
        <v>0.66284821915683911</v>
      </c>
      <c r="BZ41" s="26">
        <v>2.7539343677454302</v>
      </c>
      <c r="CA41" s="26">
        <v>0.79455437735769996</v>
      </c>
      <c r="CB41" s="26">
        <v>0.4304843756657899</v>
      </c>
      <c r="CC41" s="26">
        <v>0.69216910104637652</v>
      </c>
      <c r="CD41" s="26">
        <v>0.12756205407231563</v>
      </c>
      <c r="CE41" s="26">
        <v>0.80271656086725129</v>
      </c>
      <c r="CF41" s="26">
        <v>0.17816746929027599</v>
      </c>
      <c r="CG41" s="26">
        <v>0.47634385156810649</v>
      </c>
      <c r="CH41" s="26">
        <v>6.6637168823723517E-2</v>
      </c>
      <c r="CI41" s="26">
        <v>0.44970257076167025</v>
      </c>
      <c r="CJ41" s="26">
        <v>7.0975314541678519E-2</v>
      </c>
      <c r="CK41" s="26">
        <v>0.23331350816802271</v>
      </c>
      <c r="CL41" s="26">
        <v>5.2965337518214778E-2</v>
      </c>
      <c r="CM41" s="26">
        <v>2.6162746085822444</v>
      </c>
      <c r="CN41" s="26">
        <v>0.85715722898761515</v>
      </c>
      <c r="CO41" s="26">
        <v>0.11042351083306841</v>
      </c>
    </row>
    <row r="42" spans="1:93" s="3" customFormat="1" ht="12" customHeight="1">
      <c r="A42" s="17" t="s">
        <v>332</v>
      </c>
      <c r="B42" s="36">
        <v>1255.02</v>
      </c>
      <c r="C42" s="34">
        <f t="shared" si="30"/>
        <v>407.78071687391997</v>
      </c>
      <c r="D42" s="34">
        <f t="shared" si="19"/>
        <v>481.75704120569998</v>
      </c>
      <c r="E42" s="34">
        <v>3203.46</v>
      </c>
      <c r="F42" s="34">
        <v>3229.3599999999997</v>
      </c>
      <c r="G42" s="34">
        <v>-1627.66</v>
      </c>
      <c r="H42" s="34" t="s">
        <v>465</v>
      </c>
      <c r="I42" s="34" t="s">
        <v>288</v>
      </c>
      <c r="J42" s="103" t="s">
        <v>305</v>
      </c>
      <c r="K42" s="19" t="s">
        <v>298</v>
      </c>
      <c r="L42" s="101">
        <v>2</v>
      </c>
      <c r="M42" s="22">
        <v>50.672238468708997</v>
      </c>
      <c r="N42" s="20">
        <v>5.0209226560026313E-2</v>
      </c>
      <c r="O42" s="22">
        <v>26.079445114748253</v>
      </c>
      <c r="P42" s="20">
        <v>2.1671778994003175</v>
      </c>
      <c r="Q42" s="20">
        <v>7.7909844843052994E-2</v>
      </c>
      <c r="R42" s="22">
        <v>1.9719948609683844</v>
      </c>
      <c r="S42" s="22">
        <v>12.528695233028461</v>
      </c>
      <c r="T42" s="22">
        <v>2.8742271602110905</v>
      </c>
      <c r="U42" s="22">
        <v>0.40878524612274647</v>
      </c>
      <c r="V42" s="22">
        <v>2.9393519079175891E-2</v>
      </c>
      <c r="W42" s="22">
        <v>2.1267679413306051</v>
      </c>
      <c r="X42" s="20">
        <f t="shared" si="0"/>
        <v>98.986844515001096</v>
      </c>
      <c r="Y42" s="22">
        <f t="shared" si="1"/>
        <v>96.860076573670497</v>
      </c>
      <c r="Z42" s="23">
        <f t="shared" si="13"/>
        <v>1.0324171065871637</v>
      </c>
      <c r="AA42" s="22"/>
      <c r="AB42" s="22">
        <f t="shared" si="20"/>
        <v>52.314885824159312</v>
      </c>
      <c r="AC42" s="22">
        <f t="shared" si="21"/>
        <v>5.1836864409081737E-2</v>
      </c>
      <c r="AD42" s="22">
        <f t="shared" si="22"/>
        <v>26.924865266767132</v>
      </c>
      <c r="AE42" s="22">
        <f t="shared" si="23"/>
        <v>2.2374315363585229</v>
      </c>
      <c r="AF42" s="22">
        <f t="shared" si="24"/>
        <v>8.0435456587519633E-2</v>
      </c>
      <c r="AG42" s="22">
        <f t="shared" si="25"/>
        <v>2.0359212285657353</v>
      </c>
      <c r="AH42" s="22">
        <f t="shared" si="26"/>
        <v>12.934839281795634</v>
      </c>
      <c r="AI42" s="22">
        <f t="shared" si="27"/>
        <v>2.9674012884193743</v>
      </c>
      <c r="AJ42" s="22">
        <f t="shared" si="28"/>
        <v>0.42203688101756748</v>
      </c>
      <c r="AK42" s="22">
        <f t="shared" si="29"/>
        <v>3.0346371920137366E-2</v>
      </c>
      <c r="AL42" s="22">
        <f t="shared" si="14"/>
        <v>100.00000000000003</v>
      </c>
      <c r="AM42" s="22"/>
      <c r="AN42" s="22">
        <f t="shared" si="15"/>
        <v>2.0132408964153989</v>
      </c>
      <c r="AO42" s="22">
        <f t="shared" si="16"/>
        <v>1.9125788515946289</v>
      </c>
      <c r="AP42" s="22">
        <f t="shared" si="17"/>
        <v>0.11173486975105472</v>
      </c>
      <c r="AQ42" s="22"/>
      <c r="AR42" s="35">
        <v>7.6781560785241041</v>
      </c>
      <c r="AS42" s="24">
        <v>32.675680347864002</v>
      </c>
      <c r="AT42" s="24">
        <v>15.141937799546501</v>
      </c>
      <c r="AU42" s="24">
        <v>9.5103286943999095</v>
      </c>
      <c r="AV42" s="24">
        <v>68.785804177032205</v>
      </c>
      <c r="AW42" s="24">
        <v>95.80916597694069</v>
      </c>
      <c r="AX42" s="24">
        <v>43.630066438614485</v>
      </c>
      <c r="AY42" s="24">
        <v>312.769226718254</v>
      </c>
      <c r="AZ42" s="24">
        <v>2.6241287540354827</v>
      </c>
      <c r="BA42" s="24">
        <v>1.9128964390840799</v>
      </c>
      <c r="BB42" s="24">
        <v>160.54109703367476</v>
      </c>
      <c r="BC42" s="4"/>
      <c r="BD42" s="9" t="s">
        <v>332</v>
      </c>
      <c r="BE42" s="26">
        <v>5.4584127514510063E-2</v>
      </c>
      <c r="BF42" s="30">
        <v>33.099054757413761</v>
      </c>
      <c r="BG42" s="30">
        <v>17.829179049493032</v>
      </c>
      <c r="BH42" s="26">
        <v>7.2352238525165022E-2</v>
      </c>
      <c r="BI42" s="26">
        <v>2.002586583611591</v>
      </c>
      <c r="BJ42" s="26">
        <v>8.497629074577242</v>
      </c>
      <c r="BK42" s="26">
        <v>62.0984323699372</v>
      </c>
      <c r="BL42" s="26">
        <v>91.503719570579307</v>
      </c>
      <c r="BM42" s="26">
        <v>36.735469330840459</v>
      </c>
      <c r="BN42" s="26">
        <v>15.960735056568703</v>
      </c>
      <c r="BO42" s="26" t="s">
        <v>203</v>
      </c>
      <c r="BP42" s="26">
        <v>23.382151771465875</v>
      </c>
      <c r="BQ42" s="26">
        <v>310.66536719617795</v>
      </c>
      <c r="BR42" s="26">
        <v>2.0654783762516056</v>
      </c>
      <c r="BS42" s="26">
        <v>3.0979711477092913</v>
      </c>
      <c r="BT42" s="26">
        <v>0.56138373210314085</v>
      </c>
      <c r="BU42" s="26">
        <v>2.7499255110219178</v>
      </c>
      <c r="BV42" s="26">
        <v>148.6285635865564</v>
      </c>
      <c r="BW42" s="26">
        <v>1.9441754233663462</v>
      </c>
      <c r="BX42" s="26">
        <v>3.3406455734537106</v>
      </c>
      <c r="BY42" s="26">
        <v>0.38623692473210702</v>
      </c>
      <c r="BZ42" s="26">
        <v>1.4748885878</v>
      </c>
      <c r="CA42" s="26">
        <v>0.36834528916780002</v>
      </c>
      <c r="CB42" s="26">
        <v>0.37467688143937405</v>
      </c>
      <c r="CC42" s="26">
        <v>0.25551501354901462</v>
      </c>
      <c r="CD42" s="26">
        <v>5.5311880138041572E-2</v>
      </c>
      <c r="CE42" s="26">
        <v>0.31421466293512185</v>
      </c>
      <c r="CF42" s="26">
        <v>6.4629940261157204E-2</v>
      </c>
      <c r="CG42" s="26">
        <v>0.14075998297853426</v>
      </c>
      <c r="CH42" s="26">
        <v>2.3110711569982581E-2</v>
      </c>
      <c r="CI42" s="26">
        <v>0.15848339363812061</v>
      </c>
      <c r="CJ42" s="26">
        <v>2.5447040335254047E-2</v>
      </c>
      <c r="CK42" s="26">
        <v>7.0957987080627102E-2</v>
      </c>
      <c r="CL42" s="26">
        <v>3.5111462785048092E-2</v>
      </c>
      <c r="CM42" s="26">
        <v>1.3091921256910553</v>
      </c>
      <c r="CN42" s="26">
        <v>0.46124610139338817</v>
      </c>
      <c r="CO42" s="26">
        <v>5.7301312275657532E-2</v>
      </c>
    </row>
    <row r="43" spans="1:93" s="3" customFormat="1" ht="12" customHeight="1">
      <c r="A43" s="17" t="s">
        <v>333</v>
      </c>
      <c r="B43" s="36">
        <v>1255.02</v>
      </c>
      <c r="C43" s="34">
        <f t="shared" si="30"/>
        <v>407.78071687391997</v>
      </c>
      <c r="D43" s="34">
        <f t="shared" si="19"/>
        <v>481.75704120569998</v>
      </c>
      <c r="E43" s="34">
        <v>3203.46</v>
      </c>
      <c r="F43" s="34">
        <v>3229.3599999999997</v>
      </c>
      <c r="G43" s="34">
        <v>-1627.66</v>
      </c>
      <c r="H43" s="34" t="s">
        <v>465</v>
      </c>
      <c r="I43" s="34" t="s">
        <v>288</v>
      </c>
      <c r="J43" s="103" t="s">
        <v>305</v>
      </c>
      <c r="K43" s="19" t="s">
        <v>292</v>
      </c>
      <c r="L43" s="101">
        <v>3</v>
      </c>
      <c r="M43" s="22">
        <v>50.747792254990159</v>
      </c>
      <c r="N43" s="20">
        <v>0.14706816403193695</v>
      </c>
      <c r="O43" s="22">
        <v>21.888511943712228</v>
      </c>
      <c r="P43" s="22">
        <v>5.1710466903399279</v>
      </c>
      <c r="Q43" s="20">
        <v>0.103911867327633</v>
      </c>
      <c r="R43" s="22">
        <v>5.6797798836572166</v>
      </c>
      <c r="S43" s="22">
        <v>12.882517578625482</v>
      </c>
      <c r="T43" s="22">
        <v>2.4955674666096104</v>
      </c>
      <c r="U43" s="22">
        <v>0.27377032412607999</v>
      </c>
      <c r="V43" s="22">
        <v>3.7580208343306318E-2</v>
      </c>
      <c r="W43" s="22">
        <v>1.7793240556657413</v>
      </c>
      <c r="X43" s="20">
        <f t="shared" si="0"/>
        <v>101.20687043742932</v>
      </c>
      <c r="Y43" s="22">
        <f t="shared" si="1"/>
        <v>99.427546381763577</v>
      </c>
      <c r="Z43" s="23">
        <f t="shared" si="13"/>
        <v>1.0057574951717949</v>
      </c>
      <c r="AA43" s="22"/>
      <c r="AB43" s="22">
        <f t="shared" si="20"/>
        <v>51.039972423877515</v>
      </c>
      <c r="AC43" s="22">
        <f t="shared" si="21"/>
        <v>0.14791490827627557</v>
      </c>
      <c r="AD43" s="22">
        <f t="shared" si="22"/>
        <v>22.014534945545925</v>
      </c>
      <c r="AE43" s="22">
        <f t="shared" si="23"/>
        <v>5.2008189666926858</v>
      </c>
      <c r="AF43" s="22">
        <f t="shared" si="24"/>
        <v>0.10451013940206404</v>
      </c>
      <c r="AG43" s="22">
        <f t="shared" si="25"/>
        <v>5.7124811889142313</v>
      </c>
      <c r="AH43" s="22">
        <f t="shared" si="26"/>
        <v>12.956688611384982</v>
      </c>
      <c r="AI43" s="22">
        <f t="shared" si="27"/>
        <v>2.5099356842495038</v>
      </c>
      <c r="AJ43" s="22">
        <f t="shared" si="28"/>
        <v>0.27534655544541664</v>
      </c>
      <c r="AK43" s="22">
        <f t="shared" si="29"/>
        <v>3.7796576211397953E-2</v>
      </c>
      <c r="AL43" s="22">
        <f t="shared" si="14"/>
        <v>100</v>
      </c>
      <c r="AM43" s="22"/>
      <c r="AN43" s="22">
        <f t="shared" si="15"/>
        <v>4.6796969062300793</v>
      </c>
      <c r="AO43" s="22">
        <f t="shared" si="16"/>
        <v>4.4457120609185754</v>
      </c>
      <c r="AP43" s="22">
        <f t="shared" si="17"/>
        <v>0.2597231782957693</v>
      </c>
      <c r="AQ43" s="22"/>
      <c r="AR43" s="35">
        <v>21.037299894938172</v>
      </c>
      <c r="AS43" s="24">
        <v>105.26661124773401</v>
      </c>
      <c r="AT43" s="24">
        <v>51.050195819655102</v>
      </c>
      <c r="AU43" s="24">
        <v>29.490911557309602</v>
      </c>
      <c r="AV43" s="24">
        <v>167.50206016753199</v>
      </c>
      <c r="AW43" s="24">
        <v>80.381856420941006</v>
      </c>
      <c r="AX43" s="24">
        <v>27.6220283800834</v>
      </c>
      <c r="AY43" s="24">
        <v>259.6678263788649</v>
      </c>
      <c r="AZ43" s="24">
        <v>5.2828725488647033</v>
      </c>
      <c r="BA43" s="24">
        <v>11.012730409222693</v>
      </c>
      <c r="BB43" s="35">
        <v>74.380247650478395</v>
      </c>
      <c r="BC43" s="4"/>
      <c r="BD43" s="9" t="s">
        <v>333</v>
      </c>
      <c r="BE43" s="26">
        <v>0.15417585720513999</v>
      </c>
      <c r="BF43" s="30">
        <v>108.12655492238055</v>
      </c>
      <c r="BG43" s="30">
        <v>50.545992609618146</v>
      </c>
      <c r="BH43" s="26">
        <v>0.1028038572136836</v>
      </c>
      <c r="BI43" s="26">
        <v>5.0429223023482184</v>
      </c>
      <c r="BJ43" s="26">
        <v>31.641883885243207</v>
      </c>
      <c r="BK43" s="26">
        <v>166.98363156270528</v>
      </c>
      <c r="BL43" s="26">
        <v>71.568665086020971</v>
      </c>
      <c r="BM43" s="26">
        <v>29.604932208692091</v>
      </c>
      <c r="BN43" s="26">
        <v>15.926501022558242</v>
      </c>
      <c r="BO43" s="26">
        <v>0.66261351440087768</v>
      </c>
      <c r="BP43" s="26">
        <v>3.3674262152775549</v>
      </c>
      <c r="BQ43" s="26">
        <v>253.87960790579322</v>
      </c>
      <c r="BR43" s="26">
        <v>5.3205162914753963</v>
      </c>
      <c r="BS43" s="26">
        <v>12.605434185535614</v>
      </c>
      <c r="BT43" s="26">
        <v>0.67463642843127603</v>
      </c>
      <c r="BU43" s="26">
        <v>0.29775074630042531</v>
      </c>
      <c r="BV43" s="26">
        <v>77.618907735955801</v>
      </c>
      <c r="BW43" s="26">
        <v>2.6786781709350129</v>
      </c>
      <c r="BX43" s="26">
        <v>5.4555232132152671</v>
      </c>
      <c r="BY43" s="26">
        <v>0.68679900788809045</v>
      </c>
      <c r="BZ43" s="26">
        <v>2.2020511639436866</v>
      </c>
      <c r="CA43" s="26">
        <v>0.61358609540425335</v>
      </c>
      <c r="CB43" s="26">
        <v>0.39445625395814371</v>
      </c>
      <c r="CC43" s="26">
        <v>0.69092868116685724</v>
      </c>
      <c r="CD43" s="26">
        <v>0.114885532969757</v>
      </c>
      <c r="CE43" s="26">
        <v>0.81939213912016773</v>
      </c>
      <c r="CF43" s="26">
        <v>0.1651666788971061</v>
      </c>
      <c r="CG43" s="26">
        <v>0.44505099292826861</v>
      </c>
      <c r="CH43" s="26">
        <v>7.5423034640339656E-2</v>
      </c>
      <c r="CI43" s="26">
        <v>0.48938132977482185</v>
      </c>
      <c r="CJ43" s="26">
        <v>7.0371740208229977E-2</v>
      </c>
      <c r="CK43" s="26">
        <v>0.35260521810442558</v>
      </c>
      <c r="CL43" s="26">
        <v>4.9912071949829925E-2</v>
      </c>
      <c r="CM43" s="26">
        <v>4.1114696912341024</v>
      </c>
      <c r="CN43" s="26">
        <v>0.43036738469764291</v>
      </c>
      <c r="CO43" s="26">
        <v>0.20358225722640105</v>
      </c>
    </row>
    <row r="44" spans="1:93" s="3" customFormat="1" ht="12" customHeight="1">
      <c r="A44" s="17" t="s">
        <v>334</v>
      </c>
      <c r="B44" s="36">
        <v>1300.29</v>
      </c>
      <c r="C44" s="34">
        <f t="shared" si="30"/>
        <v>422.48983151183995</v>
      </c>
      <c r="D44" s="34">
        <f t="shared" si="19"/>
        <v>499.13456607014996</v>
      </c>
      <c r="E44" s="34">
        <v>3220.83</v>
      </c>
      <c r="F44" s="34">
        <v>3246.7299999999996</v>
      </c>
      <c r="G44" s="34">
        <v>-1645.03</v>
      </c>
      <c r="H44" s="34" t="s">
        <v>465</v>
      </c>
      <c r="I44" s="34" t="s">
        <v>288</v>
      </c>
      <c r="J44" s="103" t="s">
        <v>305</v>
      </c>
      <c r="K44" s="19" t="s">
        <v>292</v>
      </c>
      <c r="L44" s="101">
        <v>3</v>
      </c>
      <c r="M44" s="22">
        <v>52.294296464602269</v>
      </c>
      <c r="N44" s="20">
        <v>9.6053881764428126E-2</v>
      </c>
      <c r="O44" s="22">
        <v>21.891308221286849</v>
      </c>
      <c r="P44" s="22">
        <v>3.777996143754903</v>
      </c>
      <c r="Q44" s="20">
        <v>0.11253943429136901</v>
      </c>
      <c r="R44" s="22">
        <v>4.4402816702173622</v>
      </c>
      <c r="S44" s="22">
        <v>13.580936619357416</v>
      </c>
      <c r="T44" s="22">
        <v>2.6219127135482796</v>
      </c>
      <c r="U44" s="22">
        <v>0.2084863077441507</v>
      </c>
      <c r="V44" s="22">
        <v>2.3732693356118287E-2</v>
      </c>
      <c r="W44" s="22">
        <v>0.58963484017802104</v>
      </c>
      <c r="X44" s="20">
        <f t="shared" si="0"/>
        <v>99.637178990101177</v>
      </c>
      <c r="Y44" s="22">
        <f t="shared" si="1"/>
        <v>99.047544149923155</v>
      </c>
      <c r="Z44" s="23">
        <f t="shared" si="13"/>
        <v>1.009616148065571</v>
      </c>
      <c r="AA44" s="22"/>
      <c r="AB44" s="22">
        <f t="shared" si="20"/>
        <v>52.797166162390752</v>
      </c>
      <c r="AC44" s="22">
        <f t="shared" si="21"/>
        <v>9.6977550113747715E-2</v>
      </c>
      <c r="AD44" s="22">
        <f t="shared" si="22"/>
        <v>22.101818282491795</v>
      </c>
      <c r="AE44" s="22">
        <f t="shared" si="23"/>
        <v>3.8143259140644061</v>
      </c>
      <c r="AF44" s="22">
        <f t="shared" si="24"/>
        <v>0.11362163015473041</v>
      </c>
      <c r="AG44" s="22">
        <f t="shared" si="25"/>
        <v>4.482980076211013</v>
      </c>
      <c r="AH44" s="22">
        <f t="shared" si="26"/>
        <v>13.711532916758292</v>
      </c>
      <c r="AI44" s="22">
        <f t="shared" si="27"/>
        <v>2.6471254144167626</v>
      </c>
      <c r="AJ44" s="22">
        <f t="shared" si="28"/>
        <v>0.21049114294906265</v>
      </c>
      <c r="AK44" s="22">
        <f t="shared" si="29"/>
        <v>2.3960910449425513E-2</v>
      </c>
      <c r="AL44" s="22">
        <f t="shared" si="14"/>
        <v>99.999999999999986</v>
      </c>
      <c r="AM44" s="22"/>
      <c r="AN44" s="22">
        <f t="shared" si="15"/>
        <v>3.4321304574751528</v>
      </c>
      <c r="AO44" s="22">
        <f t="shared" si="16"/>
        <v>3.260523934601395</v>
      </c>
      <c r="AP44" s="22">
        <f t="shared" si="17"/>
        <v>0.19048324038987113</v>
      </c>
      <c r="AQ44" s="22"/>
      <c r="AR44" s="35">
        <v>17.839615776362475</v>
      </c>
      <c r="AS44" s="24">
        <v>79.932880818298642</v>
      </c>
      <c r="AT44" s="24">
        <v>46.382191856357636</v>
      </c>
      <c r="AU44" s="24">
        <v>19.029380359492102</v>
      </c>
      <c r="AV44" s="24">
        <v>129.92566882533501</v>
      </c>
      <c r="AW44" s="24">
        <v>16.514577208932</v>
      </c>
      <c r="AX44" s="24">
        <v>100.898099383</v>
      </c>
      <c r="AY44" s="24">
        <v>240.03444720461763</v>
      </c>
      <c r="AZ44" s="24">
        <v>3.7844489417736136</v>
      </c>
      <c r="BA44" s="24">
        <v>11.948023941475659</v>
      </c>
      <c r="BB44" s="35">
        <v>78.029854752992705</v>
      </c>
      <c r="BC44" s="4"/>
      <c r="BD44" s="9" t="s">
        <v>334</v>
      </c>
      <c r="BE44" s="26">
        <v>0.104436625965988</v>
      </c>
      <c r="BF44" s="30">
        <v>81.684414712291399</v>
      </c>
      <c r="BG44" s="30">
        <v>39.973426196727296</v>
      </c>
      <c r="BH44" s="26">
        <v>9.5007948849672869E-2</v>
      </c>
      <c r="BI44" s="26">
        <v>3.2884842659507405</v>
      </c>
      <c r="BJ44" s="26">
        <v>21.038344443333031</v>
      </c>
      <c r="BK44" s="26">
        <v>129.33516034250385</v>
      </c>
      <c r="BL44" s="26">
        <v>16.687814968983314</v>
      </c>
      <c r="BM44" s="26">
        <v>108.33971273162418</v>
      </c>
      <c r="BN44" s="26">
        <v>14.572829357809285</v>
      </c>
      <c r="BO44" s="26">
        <v>0.58980790218966539</v>
      </c>
      <c r="BP44" s="26">
        <v>5.0239717996449818</v>
      </c>
      <c r="BQ44" s="26">
        <v>240.6282531980722</v>
      </c>
      <c r="BR44" s="26">
        <v>3.8336479754392121</v>
      </c>
      <c r="BS44" s="26">
        <v>9.2420128629426301</v>
      </c>
      <c r="BT44" s="26">
        <v>0.5681063693894064</v>
      </c>
      <c r="BU44" s="26">
        <v>0.59257943678986114</v>
      </c>
      <c r="BV44" s="26">
        <v>78.172448622225858</v>
      </c>
      <c r="BW44" s="26">
        <v>1.7533578524091014</v>
      </c>
      <c r="BX44" s="26">
        <v>3.6224191235767926</v>
      </c>
      <c r="BY44" s="26">
        <v>0.447220988902024</v>
      </c>
      <c r="BZ44" s="26">
        <v>1.1428455549642162</v>
      </c>
      <c r="CA44" s="26">
        <v>0.34308741903298456</v>
      </c>
      <c r="CB44" s="26">
        <v>0.363218082200221</v>
      </c>
      <c r="CC44" s="26">
        <v>0.472751369466613</v>
      </c>
      <c r="CD44" s="26">
        <v>8.1542622453517469E-2</v>
      </c>
      <c r="CE44" s="26">
        <v>0.5698670481322119</v>
      </c>
      <c r="CF44" s="26">
        <v>0.11494849695245098</v>
      </c>
      <c r="CG44" s="26">
        <v>0.31009856377876654</v>
      </c>
      <c r="CH44" s="26">
        <v>5.3259707496820061E-2</v>
      </c>
      <c r="CI44" s="26">
        <v>0.34093192919918458</v>
      </c>
      <c r="CJ44" s="26">
        <v>4.7018952279132969E-2</v>
      </c>
      <c r="CK44" s="26">
        <v>0.24228943592121893</v>
      </c>
      <c r="CL44" s="26">
        <v>4.1135518600174212E-2</v>
      </c>
      <c r="CM44" s="26">
        <v>12.114130379164536</v>
      </c>
      <c r="CN44" s="26">
        <v>0.27152182459859792</v>
      </c>
      <c r="CO44" s="26">
        <v>0.33738246188167892</v>
      </c>
    </row>
    <row r="45" spans="1:93" s="3" customFormat="1" ht="12" customHeight="1">
      <c r="A45" s="17" t="s">
        <v>335</v>
      </c>
      <c r="B45" s="36">
        <v>1300.29</v>
      </c>
      <c r="C45" s="34">
        <f t="shared" si="30"/>
        <v>422.48983151183995</v>
      </c>
      <c r="D45" s="34">
        <f t="shared" si="19"/>
        <v>499.13456607014996</v>
      </c>
      <c r="E45" s="34">
        <v>3220.83</v>
      </c>
      <c r="F45" s="34">
        <v>3246.7299999999996</v>
      </c>
      <c r="G45" s="34">
        <v>-1645.03</v>
      </c>
      <c r="H45" s="34" t="s">
        <v>465</v>
      </c>
      <c r="I45" s="34" t="s">
        <v>284</v>
      </c>
      <c r="J45" s="103" t="s">
        <v>267</v>
      </c>
      <c r="K45" s="19" t="s">
        <v>298</v>
      </c>
      <c r="L45" s="101">
        <v>2</v>
      </c>
      <c r="M45" s="22">
        <v>51.528028078777005</v>
      </c>
      <c r="N45" s="20">
        <v>0.11425304292801569</v>
      </c>
      <c r="O45" s="22">
        <v>25.33499475115261</v>
      </c>
      <c r="P45" s="20">
        <v>3.7313084953942837</v>
      </c>
      <c r="Q45" s="20">
        <v>7.4804346004768998E-2</v>
      </c>
      <c r="R45" s="22">
        <v>3.1796408000003917</v>
      </c>
      <c r="S45" s="22">
        <v>12.842658553573306</v>
      </c>
      <c r="T45" s="22">
        <v>2.6469693841494557</v>
      </c>
      <c r="U45" s="22">
        <v>0.23491222695348943</v>
      </c>
      <c r="V45" s="22">
        <v>4.0987137826270614E-2</v>
      </c>
      <c r="W45" s="22">
        <v>0.65872020075277349</v>
      </c>
      <c r="X45" s="20">
        <f t="shared" si="0"/>
        <v>100.38727701751235</v>
      </c>
      <c r="Y45" s="22">
        <f t="shared" si="1"/>
        <v>99.728556816759578</v>
      </c>
      <c r="Z45" s="23">
        <f>100/Y45</f>
        <v>1.0027218200273285</v>
      </c>
      <c r="AA45" s="22"/>
      <c r="AB45" s="22">
        <f t="shared" si="20"/>
        <v>51.668278097570564</v>
      </c>
      <c r="AC45" s="22">
        <f t="shared" si="21"/>
        <v>0.11456401914844039</v>
      </c>
      <c r="AD45" s="22">
        <f t="shared" si="22"/>
        <v>25.40395204725856</v>
      </c>
      <c r="AE45" s="22">
        <f t="shared" si="23"/>
        <v>3.7414644455851884</v>
      </c>
      <c r="AF45" s="22">
        <f t="shared" si="24"/>
        <v>7.5007949971855989E-2</v>
      </c>
      <c r="AG45" s="22">
        <f t="shared" si="25"/>
        <v>3.1882952100095436</v>
      </c>
      <c r="AH45" s="22">
        <f t="shared" si="26"/>
        <v>12.877613958828563</v>
      </c>
      <c r="AI45" s="22">
        <f t="shared" si="27"/>
        <v>2.6541739584309592</v>
      </c>
      <c r="AJ45" s="22">
        <f t="shared" si="28"/>
        <v>0.23555161575747577</v>
      </c>
      <c r="AK45" s="22">
        <f t="shared" si="29"/>
        <v>4.1098697438869028E-2</v>
      </c>
      <c r="AL45" s="22">
        <f>AK45+AJ45+AI45+AH45+AG45+AF45+AE45+AD45+AC45+AB45</f>
        <v>100.00000000000001</v>
      </c>
      <c r="AM45" s="22"/>
      <c r="AN45" s="22">
        <f>AE45*0.8998</f>
        <v>3.3665697081375527</v>
      </c>
      <c r="AO45" s="22">
        <f>AN45*0.95</f>
        <v>3.1982412227306751</v>
      </c>
      <c r="AP45" s="22">
        <f>(AN45-AO45)*1.11</f>
        <v>0.18684461880163417</v>
      </c>
      <c r="AQ45" s="22"/>
      <c r="AR45" s="35">
        <v>12.056360479369147</v>
      </c>
      <c r="AS45" s="24">
        <v>61.625053809625001</v>
      </c>
      <c r="AT45" s="24">
        <v>23.731183239984102</v>
      </c>
      <c r="AU45" s="24">
        <v>16.832374011363374</v>
      </c>
      <c r="AV45" s="24">
        <v>57.958057413460899</v>
      </c>
      <c r="AW45" s="24">
        <v>45.344935489657217</v>
      </c>
      <c r="AX45" s="24">
        <v>37.724449790763799</v>
      </c>
      <c r="AY45" s="24">
        <v>325.37739377722397</v>
      </c>
      <c r="AZ45" s="24">
        <v>4.5649835203249971</v>
      </c>
      <c r="BA45" s="24">
        <v>7.9110590142837633</v>
      </c>
      <c r="BB45" s="24">
        <v>92.67718036135534</v>
      </c>
      <c r="BC45" s="4"/>
      <c r="BD45" s="9" t="s">
        <v>335</v>
      </c>
      <c r="BE45" s="26">
        <v>0.1175348750961</v>
      </c>
      <c r="BF45" s="30">
        <v>62.277123655152998</v>
      </c>
      <c r="BG45" s="30">
        <v>23.06775603039824</v>
      </c>
      <c r="BH45" s="26">
        <v>7.145333786103851E-2</v>
      </c>
      <c r="BI45" s="26">
        <v>3.7361530113719175</v>
      </c>
      <c r="BJ45" s="26">
        <v>19.657676373025627</v>
      </c>
      <c r="BK45" s="26">
        <v>52.099452121273643</v>
      </c>
      <c r="BL45" s="26">
        <v>42.497802945212634</v>
      </c>
      <c r="BM45" s="26">
        <v>40.590421749551396</v>
      </c>
      <c r="BN45" s="26">
        <v>18.026294995322115</v>
      </c>
      <c r="BO45" s="26" t="s">
        <v>203</v>
      </c>
      <c r="BP45" s="26">
        <v>5.9658956434857595</v>
      </c>
      <c r="BQ45" s="26">
        <v>331.45465583638889</v>
      </c>
      <c r="BR45" s="26">
        <v>4.4462626582043283</v>
      </c>
      <c r="BS45" s="26">
        <v>8.1291202807830611</v>
      </c>
      <c r="BT45" s="26">
        <v>0.79577700120097528</v>
      </c>
      <c r="BU45" s="26">
        <v>0.32601709378052957</v>
      </c>
      <c r="BV45" s="26">
        <v>96.566392540470318</v>
      </c>
      <c r="BW45" s="26">
        <v>3.6160971210114821</v>
      </c>
      <c r="BX45" s="26">
        <v>6.6874286652822015</v>
      </c>
      <c r="BY45" s="26">
        <v>0.86082461348448158</v>
      </c>
      <c r="BZ45" s="26">
        <v>2.9649019247456501</v>
      </c>
      <c r="CA45" s="26">
        <v>0.96159967360010001</v>
      </c>
      <c r="CB45" s="26">
        <v>0.45904326371821108</v>
      </c>
      <c r="CC45" s="26">
        <v>0.65624122352836589</v>
      </c>
      <c r="CD45" s="26">
        <v>0.11454917624147166</v>
      </c>
      <c r="CE45" s="26">
        <v>0.68976199212039047</v>
      </c>
      <c r="CF45" s="26">
        <v>0.14582743752787999</v>
      </c>
      <c r="CG45" s="26">
        <v>0.41881400229660709</v>
      </c>
      <c r="CH45" s="26">
        <v>6.4681616033170242E-2</v>
      </c>
      <c r="CI45" s="26">
        <v>0.3703691313438352</v>
      </c>
      <c r="CJ45" s="26">
        <v>6.1879713199422336E-2</v>
      </c>
      <c r="CK45" s="26">
        <v>0.17304246168267431</v>
      </c>
      <c r="CL45" s="26">
        <v>6.4907463290365924E-2</v>
      </c>
      <c r="CM45" s="26">
        <v>1.227842672681946</v>
      </c>
      <c r="CN45" s="26">
        <v>0.65902088670470294</v>
      </c>
      <c r="CO45" s="26">
        <v>0.16010893634263826</v>
      </c>
    </row>
    <row r="46" spans="1:93" s="3" customFormat="1" ht="12" customHeight="1">
      <c r="A46" s="17" t="s">
        <v>336</v>
      </c>
      <c r="B46" s="36">
        <v>1300.29</v>
      </c>
      <c r="C46" s="34">
        <f t="shared" si="30"/>
        <v>422.48983151183995</v>
      </c>
      <c r="D46" s="34">
        <f t="shared" si="19"/>
        <v>499.13456607014996</v>
      </c>
      <c r="E46" s="34">
        <v>3220.83</v>
      </c>
      <c r="F46" s="34">
        <v>3246.7299999999996</v>
      </c>
      <c r="G46" s="34">
        <v>-1645.03</v>
      </c>
      <c r="H46" s="34" t="s">
        <v>465</v>
      </c>
      <c r="I46" s="34" t="s">
        <v>284</v>
      </c>
      <c r="J46" s="103" t="s">
        <v>305</v>
      </c>
      <c r="K46" s="37" t="s">
        <v>306</v>
      </c>
      <c r="L46" s="45">
        <v>1</v>
      </c>
      <c r="M46" s="22">
        <v>51.418270075227632</v>
      </c>
      <c r="N46" s="20">
        <v>0.20017206163409415</v>
      </c>
      <c r="O46" s="22">
        <v>18.182513349931138</v>
      </c>
      <c r="P46" s="22">
        <v>5.5637460060285413</v>
      </c>
      <c r="Q46" s="22">
        <v>0.12555307228324844</v>
      </c>
      <c r="R46" s="22">
        <v>5.8967813812562646</v>
      </c>
      <c r="S46" s="22">
        <v>14.63179207612513</v>
      </c>
      <c r="T46" s="22">
        <v>2.2296732416922893</v>
      </c>
      <c r="U46" s="22">
        <v>0.31623758785813344</v>
      </c>
      <c r="V46" s="22">
        <v>2.4012188274239933E-2</v>
      </c>
      <c r="W46" s="22">
        <v>0.85327579442911528</v>
      </c>
      <c r="X46" s="20">
        <f t="shared" si="0"/>
        <v>99.442026834739835</v>
      </c>
      <c r="Y46" s="22">
        <f t="shared" si="1"/>
        <v>98.588751040310726</v>
      </c>
      <c r="Z46" s="23">
        <f>100/Y46</f>
        <v>1.0143145028697265</v>
      </c>
      <c r="AA46" s="22"/>
      <c r="AB46" s="22">
        <f t="shared" si="20"/>
        <v>52.154297049775849</v>
      </c>
      <c r="AC46" s="22">
        <f t="shared" si="21"/>
        <v>0.20303742518479445</v>
      </c>
      <c r="AD46" s="22">
        <f t="shared" si="22"/>
        <v>18.442786989457566</v>
      </c>
      <c r="AE46" s="22">
        <f t="shared" si="23"/>
        <v>5.6433882641982658</v>
      </c>
      <c r="AF46" s="22">
        <f t="shared" si="24"/>
        <v>0.12735030209674997</v>
      </c>
      <c r="AG46" s="22">
        <f t="shared" si="25"/>
        <v>5.981190875260407</v>
      </c>
      <c r="AH46" s="22">
        <f t="shared" si="26"/>
        <v>14.841238905788064</v>
      </c>
      <c r="AI46" s="22">
        <f t="shared" si="27"/>
        <v>2.2615899057090458</v>
      </c>
      <c r="AJ46" s="22">
        <f t="shared" si="28"/>
        <v>0.32076437171704408</v>
      </c>
      <c r="AK46" s="22">
        <f t="shared" si="29"/>
        <v>2.4355910812199951E-2</v>
      </c>
      <c r="AL46" s="22">
        <f>AK46+AJ46+AI46+AH46+AG46+AF46+AE46+AD46+AC46+AB46</f>
        <v>99.999999999999986</v>
      </c>
      <c r="AM46" s="22"/>
      <c r="AN46" s="22">
        <f>AE46*0.8998</f>
        <v>5.0779207601255996</v>
      </c>
      <c r="AO46" s="22">
        <f>AN46*0.95</f>
        <v>4.8240247221193195</v>
      </c>
      <c r="AP46" s="22">
        <f>(AN46-AO46)*1.11</f>
        <v>0.28182460218697086</v>
      </c>
      <c r="AQ46" s="22"/>
      <c r="AR46" s="35">
        <v>35.620805298390827</v>
      </c>
      <c r="AS46" s="24">
        <v>150.21663460688401</v>
      </c>
      <c r="AT46" s="24">
        <v>44.018110764665003</v>
      </c>
      <c r="AU46" s="24">
        <v>35.214936702044703</v>
      </c>
      <c r="AV46" s="24">
        <v>46.958823135296669</v>
      </c>
      <c r="AW46" s="24">
        <v>52.957298606664999</v>
      </c>
      <c r="AX46" s="24">
        <v>95.074508554557042</v>
      </c>
      <c r="AY46" s="24">
        <v>222.59223050376431</v>
      </c>
      <c r="AZ46" s="24">
        <v>6.8196916712385978</v>
      </c>
      <c r="BA46" s="24">
        <v>12.935489365764299</v>
      </c>
      <c r="BB46" s="35">
        <v>84.69347645247052</v>
      </c>
      <c r="BC46" s="4"/>
      <c r="BD46" s="19" t="s">
        <v>336</v>
      </c>
      <c r="BE46" s="26">
        <v>0.19740271046021718</v>
      </c>
      <c r="BF46" s="30">
        <v>153.23698851974987</v>
      </c>
      <c r="BG46" s="30">
        <v>46.468000257710429</v>
      </c>
      <c r="BH46" s="26">
        <v>0.13057519517457838</v>
      </c>
      <c r="BI46" s="26">
        <v>5.3455330702693278</v>
      </c>
      <c r="BJ46" s="26">
        <v>34.924606743217581</v>
      </c>
      <c r="BK46" s="26">
        <v>51.345775123312336</v>
      </c>
      <c r="BL46" s="26">
        <v>49.624473322871751</v>
      </c>
      <c r="BM46" s="26">
        <v>100.001589175722</v>
      </c>
      <c r="BN46" s="26">
        <v>14.941833662445381</v>
      </c>
      <c r="BO46" s="26">
        <v>0.70808727267700777</v>
      </c>
      <c r="BP46" s="26">
        <v>3.1181130467526841</v>
      </c>
      <c r="BQ46" s="26">
        <v>225.54137316881818</v>
      </c>
      <c r="BR46" s="26">
        <v>7.1215231265955303</v>
      </c>
      <c r="BS46" s="26">
        <v>12.836356489102267</v>
      </c>
      <c r="BT46" s="26">
        <v>0.47269713238811539</v>
      </c>
      <c r="BU46" s="26">
        <v>0.19644367752059644</v>
      </c>
      <c r="BV46" s="26">
        <v>79.249864137488842</v>
      </c>
      <c r="BW46" s="26">
        <v>3.1423166224821801</v>
      </c>
      <c r="BX46" s="26">
        <v>6.6548457964539107</v>
      </c>
      <c r="BY46" s="26">
        <v>0.88977920614721462</v>
      </c>
      <c r="BZ46" s="26">
        <v>5.0218409782437501</v>
      </c>
      <c r="CA46" s="26">
        <v>1.3663200711100041</v>
      </c>
      <c r="CB46" s="26">
        <v>0.44728369040932847</v>
      </c>
      <c r="CC46" s="26">
        <v>1.0287206723858873</v>
      </c>
      <c r="CD46" s="26">
        <v>0.15891618909496394</v>
      </c>
      <c r="CE46" s="26">
        <v>0.9986834839917188</v>
      </c>
      <c r="CF46" s="26">
        <v>0.23574713954681042</v>
      </c>
      <c r="CG46" s="26">
        <v>0.73386622453778649</v>
      </c>
      <c r="CH46" s="26">
        <v>0.10851215524917966</v>
      </c>
      <c r="CI46" s="26">
        <v>0.71293842896977433</v>
      </c>
      <c r="CJ46" s="26">
        <v>0.11024266210528498</v>
      </c>
      <c r="CK46" s="26">
        <v>0.44099345279368812</v>
      </c>
      <c r="CL46" s="26">
        <v>4.0204545232069504E-2</v>
      </c>
      <c r="CM46" s="26">
        <v>4.2006592423252549</v>
      </c>
      <c r="CN46" s="26">
        <v>0.30730163291175067</v>
      </c>
      <c r="CO46" s="26">
        <v>0.12203615952387216</v>
      </c>
    </row>
    <row r="47" spans="1:93" s="3" customFormat="1" ht="12" customHeight="1">
      <c r="A47" s="17" t="s">
        <v>337</v>
      </c>
      <c r="B47" s="36">
        <v>1301.74</v>
      </c>
      <c r="C47" s="34">
        <f t="shared" si="30"/>
        <v>422.96096507103999</v>
      </c>
      <c r="D47" s="34">
        <f t="shared" si="19"/>
        <v>499.6911689209</v>
      </c>
      <c r="E47" s="34">
        <v>3221.39</v>
      </c>
      <c r="F47" s="34">
        <v>3247.2899999999995</v>
      </c>
      <c r="G47" s="34">
        <v>-1645.59</v>
      </c>
      <c r="H47" s="34" t="s">
        <v>465</v>
      </c>
      <c r="I47" s="34" t="s">
        <v>288</v>
      </c>
      <c r="J47" s="103" t="s">
        <v>585</v>
      </c>
      <c r="K47" s="19" t="s">
        <v>292</v>
      </c>
      <c r="L47" s="101">
        <v>3</v>
      </c>
      <c r="M47" s="22">
        <v>49.923800384032369</v>
      </c>
      <c r="N47" s="20">
        <v>0.14249228291189159</v>
      </c>
      <c r="O47" s="22">
        <v>21.426301273214818</v>
      </c>
      <c r="P47" s="22">
        <v>4.997422472743442</v>
      </c>
      <c r="Q47" s="20">
        <v>0.103512213844708</v>
      </c>
      <c r="R47" s="22">
        <v>5.0702474715570407</v>
      </c>
      <c r="S47" s="22">
        <v>13.704541993631256</v>
      </c>
      <c r="T47" s="22">
        <v>3.029280779568102</v>
      </c>
      <c r="U47" s="22">
        <v>0.6368930287734057</v>
      </c>
      <c r="V47" s="22">
        <v>4.4540176167741308E-2</v>
      </c>
      <c r="W47" s="22">
        <v>0.51373246393978844</v>
      </c>
      <c r="X47" s="20">
        <f t="shared" si="0"/>
        <v>99.59276454038455</v>
      </c>
      <c r="Y47" s="22">
        <f t="shared" si="1"/>
        <v>99.079032076444761</v>
      </c>
      <c r="Z47" s="23">
        <f t="shared" si="13"/>
        <v>1.0092952858365094</v>
      </c>
      <c r="AA47" s="22"/>
      <c r="AB47" s="22">
        <f t="shared" si="20"/>
        <v>50.387856378646788</v>
      </c>
      <c r="AC47" s="22">
        <f t="shared" si="21"/>
        <v>0.14381678941105439</v>
      </c>
      <c r="AD47" s="22">
        <f t="shared" si="22"/>
        <v>21.625464867968514</v>
      </c>
      <c r="AE47" s="22">
        <f t="shared" si="23"/>
        <v>5.043874943073388</v>
      </c>
      <c r="AF47" s="22">
        <f t="shared" si="24"/>
        <v>0.10447438945996446</v>
      </c>
      <c r="AG47" s="22">
        <f t="shared" si="25"/>
        <v>5.1173768710670027</v>
      </c>
      <c r="AH47" s="22">
        <f t="shared" si="26"/>
        <v>13.831929628720506</v>
      </c>
      <c r="AI47" s="22">
        <f t="shared" si="27"/>
        <v>3.0574388102932315</v>
      </c>
      <c r="AJ47" s="22">
        <f t="shared" si="28"/>
        <v>0.64281313152313468</v>
      </c>
      <c r="AK47" s="22">
        <f t="shared" si="29"/>
        <v>4.4954189836428946E-2</v>
      </c>
      <c r="AL47" s="22">
        <f t="shared" si="14"/>
        <v>100.00000000000001</v>
      </c>
      <c r="AM47" s="22"/>
      <c r="AN47" s="22">
        <f t="shared" si="15"/>
        <v>4.5384786737774352</v>
      </c>
      <c r="AO47" s="22">
        <f t="shared" si="16"/>
        <v>4.311554740088563</v>
      </c>
      <c r="AP47" s="22">
        <f t="shared" si="17"/>
        <v>0.25188556639464815</v>
      </c>
      <c r="AQ47" s="22"/>
      <c r="AR47" s="35">
        <v>24.448684456738096</v>
      </c>
      <c r="AS47" s="24">
        <v>94.201382312025999</v>
      </c>
      <c r="AT47" s="24">
        <v>40.312941114968503</v>
      </c>
      <c r="AU47" s="24">
        <v>27.790076329402972</v>
      </c>
      <c r="AV47" s="24">
        <v>96.188482490077376</v>
      </c>
      <c r="AW47" s="24">
        <v>33.223032967309997</v>
      </c>
      <c r="AX47" s="24">
        <v>59.834692114063898</v>
      </c>
      <c r="AY47" s="24">
        <v>277.58994119672639</v>
      </c>
      <c r="AZ47" s="24">
        <v>4.5347321314098892</v>
      </c>
      <c r="BA47" s="24">
        <v>7.9184818698986996</v>
      </c>
      <c r="BB47" s="35">
        <v>157.9968938435311</v>
      </c>
      <c r="BC47" s="4"/>
      <c r="BD47" s="9" t="s">
        <v>337</v>
      </c>
      <c r="BE47" s="26">
        <v>0.15053440853142699</v>
      </c>
      <c r="BF47" s="30">
        <v>95.147002800969403</v>
      </c>
      <c r="BG47" s="30">
        <v>38.547552998459309</v>
      </c>
      <c r="BH47" s="26">
        <v>0.10388573481313211</v>
      </c>
      <c r="BI47" s="26">
        <v>4.1468476009494806</v>
      </c>
      <c r="BJ47" s="26">
        <v>26.87830011530226</v>
      </c>
      <c r="BK47" s="26">
        <v>91.546856815464352</v>
      </c>
      <c r="BL47" s="26">
        <v>31.935293520681661</v>
      </c>
      <c r="BM47" s="26">
        <v>57.645116461797713</v>
      </c>
      <c r="BN47" s="26">
        <v>14.96002097902098</v>
      </c>
      <c r="BO47" s="26">
        <v>0.56269809403512727</v>
      </c>
      <c r="BP47" s="26">
        <v>19.85191641027302</v>
      </c>
      <c r="BQ47" s="26">
        <v>262.8609925530032</v>
      </c>
      <c r="BR47" s="26">
        <v>4.8039107333521596</v>
      </c>
      <c r="BS47" s="26">
        <v>7.7676020041718399</v>
      </c>
      <c r="BT47" s="26">
        <v>0.46922404905811982</v>
      </c>
      <c r="BU47" s="26">
        <v>1.5363356272027868</v>
      </c>
      <c r="BV47" s="26">
        <v>127.25024998690282</v>
      </c>
      <c r="BW47" s="26">
        <v>2.2002690541402474</v>
      </c>
      <c r="BX47" s="26">
        <v>4.3992805394990375</v>
      </c>
      <c r="BY47" s="26">
        <v>0.54192906849779354</v>
      </c>
      <c r="BZ47" s="26">
        <v>1.6325842699900999</v>
      </c>
      <c r="CA47" s="26">
        <v>0.51931054666357912</v>
      </c>
      <c r="CB47" s="26">
        <v>0.40101440792012222</v>
      </c>
      <c r="CC47" s="26">
        <v>0.5643683502716681</v>
      </c>
      <c r="CD47" s="26">
        <v>9.7298752067604549E-2</v>
      </c>
      <c r="CE47" s="26">
        <v>0.70506062107114609</v>
      </c>
      <c r="CF47" s="26">
        <v>0.14062709613028482</v>
      </c>
      <c r="CG47" s="26">
        <v>0.40750786213238227</v>
      </c>
      <c r="CH47" s="26">
        <v>6.2783479865330394E-2</v>
      </c>
      <c r="CI47" s="26">
        <v>0.41943283275920712</v>
      </c>
      <c r="CJ47" s="26">
        <v>6.2397362779569171E-2</v>
      </c>
      <c r="CK47" s="26">
        <v>0.2340734598887142</v>
      </c>
      <c r="CL47" s="26">
        <v>4.4448823235587936E-2</v>
      </c>
      <c r="CM47" s="26">
        <v>23.197890647934415</v>
      </c>
      <c r="CN47" s="26">
        <v>0.30994690397877989</v>
      </c>
      <c r="CO47" s="26">
        <v>0.36041535873120456</v>
      </c>
    </row>
    <row r="48" spans="1:93" s="3" customFormat="1" ht="12" customHeight="1">
      <c r="A48" s="17" t="s">
        <v>338</v>
      </c>
      <c r="B48" s="36">
        <v>1301.74</v>
      </c>
      <c r="C48" s="34">
        <f t="shared" si="30"/>
        <v>422.96096507103999</v>
      </c>
      <c r="D48" s="34">
        <f t="shared" si="19"/>
        <v>499.6911689209</v>
      </c>
      <c r="E48" s="34">
        <v>3221.39</v>
      </c>
      <c r="F48" s="34">
        <v>3247.2899999999995</v>
      </c>
      <c r="G48" s="34">
        <v>-1645.59</v>
      </c>
      <c r="H48" s="34" t="s">
        <v>465</v>
      </c>
      <c r="I48" s="34" t="s">
        <v>288</v>
      </c>
      <c r="J48" s="103" t="s">
        <v>305</v>
      </c>
      <c r="K48" s="19" t="s">
        <v>292</v>
      </c>
      <c r="L48" s="101">
        <v>3</v>
      </c>
      <c r="M48" s="22">
        <v>50.322032509557225</v>
      </c>
      <c r="N48" s="20">
        <v>9.6075711881075221E-2</v>
      </c>
      <c r="O48" s="22">
        <v>23.513357129429878</v>
      </c>
      <c r="P48" s="22">
        <v>3.39766472168915</v>
      </c>
      <c r="Q48" s="20">
        <v>0.112409067273329</v>
      </c>
      <c r="R48" s="22">
        <v>4.1249028241852628</v>
      </c>
      <c r="S48" s="22">
        <v>13.079661004702411</v>
      </c>
      <c r="T48" s="22">
        <v>2.7771323082425563</v>
      </c>
      <c r="U48" s="22">
        <v>0.32416015499475409</v>
      </c>
      <c r="V48" s="22">
        <v>4.0274873600692866E-2</v>
      </c>
      <c r="W48" s="22">
        <v>2.0021382058510762</v>
      </c>
      <c r="X48" s="20">
        <f t="shared" si="0"/>
        <v>99.789808511407429</v>
      </c>
      <c r="Y48" s="22">
        <f t="shared" si="1"/>
        <v>97.787670305556347</v>
      </c>
      <c r="Z48" s="23">
        <f t="shared" si="13"/>
        <v>1.0226238102158565</v>
      </c>
      <c r="AA48" s="22"/>
      <c r="AB48" s="22">
        <f t="shared" si="20"/>
        <v>51.460508622729606</v>
      </c>
      <c r="AC48" s="22">
        <f t="shared" si="21"/>
        <v>9.8249310553025979E-2</v>
      </c>
      <c r="AD48" s="22">
        <f t="shared" si="22"/>
        <v>24.045318858663755</v>
      </c>
      <c r="AE48" s="22">
        <f t="shared" si="23"/>
        <v>3.4745328435297562</v>
      </c>
      <c r="AF48" s="22">
        <f t="shared" si="24"/>
        <v>0.11495218867786224</v>
      </c>
      <c r="AG48" s="22">
        <f t="shared" si="25"/>
        <v>4.2182238428384808</v>
      </c>
      <c r="AH48" s="22">
        <f t="shared" si="26"/>
        <v>13.375572772960536</v>
      </c>
      <c r="AI48" s="22">
        <f t="shared" si="27"/>
        <v>2.8399616225285591</v>
      </c>
      <c r="AJ48" s="22">
        <f t="shared" si="28"/>
        <v>0.33149389282089803</v>
      </c>
      <c r="AK48" s="22">
        <f t="shared" si="29"/>
        <v>4.1186044697502547E-2</v>
      </c>
      <c r="AL48" s="22">
        <f t="shared" si="14"/>
        <v>99.999999999999972</v>
      </c>
      <c r="AM48" s="22"/>
      <c r="AN48" s="22">
        <f t="shared" si="15"/>
        <v>3.126384652608075</v>
      </c>
      <c r="AO48" s="22">
        <f t="shared" si="16"/>
        <v>2.9700654199776713</v>
      </c>
      <c r="AP48" s="22">
        <f t="shared" si="17"/>
        <v>0.17351434821974812</v>
      </c>
      <c r="AQ48" s="22"/>
      <c r="AR48" s="35">
        <v>16.904143986091487</v>
      </c>
      <c r="AS48" s="24">
        <v>88.034557025216401</v>
      </c>
      <c r="AT48" s="24">
        <v>34.894782727310897</v>
      </c>
      <c r="AU48" s="24">
        <v>21.416573976347198</v>
      </c>
      <c r="AV48" s="24">
        <v>73.574397732475759</v>
      </c>
      <c r="AW48" s="24">
        <v>67.961649620250995</v>
      </c>
      <c r="AX48" s="24">
        <v>30.39066028697242</v>
      </c>
      <c r="AY48" s="24">
        <v>272.80002168172859</v>
      </c>
      <c r="AZ48" s="24">
        <v>3.7899947067837356</v>
      </c>
      <c r="BA48" s="24">
        <v>8.6815492036636002</v>
      </c>
      <c r="BB48" s="35">
        <v>96.853742636013365</v>
      </c>
      <c r="BC48" s="4"/>
      <c r="BD48" s="9" t="s">
        <v>338</v>
      </c>
      <c r="BE48" s="26">
        <v>0.103591233780918</v>
      </c>
      <c r="BF48" s="30">
        <v>83.529469089982072</v>
      </c>
      <c r="BG48" s="30">
        <v>33.517265766101282</v>
      </c>
      <c r="BH48" s="26">
        <v>0.1020253201280511</v>
      </c>
      <c r="BI48" s="26">
        <v>3.4676312143955244</v>
      </c>
      <c r="BJ48" s="26">
        <v>21.51993232816908</v>
      </c>
      <c r="BK48" s="26">
        <v>80.260347508549174</v>
      </c>
      <c r="BL48" s="26">
        <v>63.426371901653319</v>
      </c>
      <c r="BM48" s="26">
        <v>28.532515556547843</v>
      </c>
      <c r="BN48" s="26">
        <v>16.536090027260887</v>
      </c>
      <c r="BO48" s="26">
        <v>0.5437338231095914</v>
      </c>
      <c r="BP48" s="26">
        <v>7.7500703872341683</v>
      </c>
      <c r="BQ48" s="26">
        <v>276.20606320079941</v>
      </c>
      <c r="BR48" s="26">
        <v>3.8932964488383552</v>
      </c>
      <c r="BS48" s="26">
        <v>7.7033519385218812</v>
      </c>
      <c r="BT48" s="26">
        <v>0.46933852716049418</v>
      </c>
      <c r="BU48" s="26">
        <v>0.91273342038385952</v>
      </c>
      <c r="BV48" s="26">
        <v>93.383482822346451</v>
      </c>
      <c r="BW48" s="26">
        <v>1.9499441757848879</v>
      </c>
      <c r="BX48" s="26">
        <v>3.8975593647326998</v>
      </c>
      <c r="BY48" s="26">
        <v>0.46894391545212299</v>
      </c>
      <c r="BZ48" s="26">
        <v>1.2171598779046495</v>
      </c>
      <c r="CA48" s="26">
        <v>0.36116719801844777</v>
      </c>
      <c r="CB48" s="26">
        <v>0.37801924513288065</v>
      </c>
      <c r="CC48" s="26">
        <v>0.46768730910823825</v>
      </c>
      <c r="CD48" s="26">
        <v>7.9727384287048078E-2</v>
      </c>
      <c r="CE48" s="26">
        <v>0.5688470419796644</v>
      </c>
      <c r="CF48" s="26">
        <v>0.1089204684749298</v>
      </c>
      <c r="CG48" s="26">
        <v>0.31443880957579246</v>
      </c>
      <c r="CH48" s="26">
        <v>5.3461602032117132E-2</v>
      </c>
      <c r="CI48" s="26">
        <v>0.34011946053768327</v>
      </c>
      <c r="CJ48" s="26">
        <v>4.7200980392156811E-2</v>
      </c>
      <c r="CK48" s="26">
        <v>0.23568445291408585</v>
      </c>
      <c r="CL48" s="26">
        <v>3.4889614325262247E-2</v>
      </c>
      <c r="CM48" s="26">
        <v>5.6801640085870595</v>
      </c>
      <c r="CN48" s="26">
        <v>0.23942003015327451</v>
      </c>
      <c r="CO48" s="26">
        <v>0.38256518198461709</v>
      </c>
    </row>
    <row r="49" spans="1:93" s="3" customFormat="1" ht="12" customHeight="1">
      <c r="A49" s="17" t="s">
        <v>339</v>
      </c>
      <c r="B49" s="39">
        <v>1327.92</v>
      </c>
      <c r="C49" s="34">
        <f t="shared" si="30"/>
        <v>431.46736271231998</v>
      </c>
      <c r="D49" s="34">
        <f t="shared" si="19"/>
        <v>509.7407293572</v>
      </c>
      <c r="E49" s="34">
        <v>3231.4399999999996</v>
      </c>
      <c r="F49" s="34">
        <v>3257.3399999999992</v>
      </c>
      <c r="G49" s="34">
        <v>-1655.6399999999996</v>
      </c>
      <c r="H49" s="34" t="s">
        <v>465</v>
      </c>
      <c r="I49" s="34" t="s">
        <v>284</v>
      </c>
      <c r="J49" s="103" t="s">
        <v>305</v>
      </c>
      <c r="K49" s="19" t="s">
        <v>292</v>
      </c>
      <c r="L49" s="101">
        <v>3</v>
      </c>
      <c r="M49" s="22">
        <v>51.221882688483419</v>
      </c>
      <c r="N49" s="20">
        <v>0.12824329407082163</v>
      </c>
      <c r="O49" s="22">
        <v>20.330444802071899</v>
      </c>
      <c r="P49" s="22">
        <v>5.0335040002164213</v>
      </c>
      <c r="Q49" s="20">
        <v>0.124358678990173</v>
      </c>
      <c r="R49" s="22">
        <v>6.3042299926359764</v>
      </c>
      <c r="S49" s="22">
        <v>13.668916510272364</v>
      </c>
      <c r="T49" s="22">
        <v>2.6878530543708372</v>
      </c>
      <c r="U49" s="22">
        <v>0.35030239172446109</v>
      </c>
      <c r="V49" s="22">
        <v>3.8503873152231485E-2</v>
      </c>
      <c r="W49" s="22">
        <v>0.48294894539712507</v>
      </c>
      <c r="X49" s="20">
        <f t="shared" si="0"/>
        <v>100.37118823138574</v>
      </c>
      <c r="Y49" s="22">
        <f t="shared" si="1"/>
        <v>99.888239285988618</v>
      </c>
      <c r="Z49" s="23">
        <f t="shared" si="13"/>
        <v>1.0011188575833376</v>
      </c>
      <c r="AA49" s="22"/>
      <c r="AB49" s="22">
        <f t="shared" si="20"/>
        <v>51.279192680362257</v>
      </c>
      <c r="AC49" s="22">
        <f t="shared" si="21"/>
        <v>0.12838678005290496</v>
      </c>
      <c r="AD49" s="22">
        <f t="shared" si="22"/>
        <v>20.353191674411324</v>
      </c>
      <c r="AE49" s="22">
        <f t="shared" si="23"/>
        <v>5.039135774337824</v>
      </c>
      <c r="AF49" s="22">
        <f t="shared" si="24"/>
        <v>0.12449781864121501</v>
      </c>
      <c r="AG49" s="22">
        <f t="shared" si="25"/>
        <v>6.3112835281703417</v>
      </c>
      <c r="AH49" s="22">
        <f t="shared" si="26"/>
        <v>13.684210081165892</v>
      </c>
      <c r="AI49" s="22">
        <f t="shared" si="27"/>
        <v>2.6908603791436172</v>
      </c>
      <c r="AJ49" s="22">
        <f t="shared" si="28"/>
        <v>0.35069433021190333</v>
      </c>
      <c r="AK49" s="22">
        <f t="shared" si="29"/>
        <v>3.8546953502695727E-2</v>
      </c>
      <c r="AL49" s="22">
        <f t="shared" si="14"/>
        <v>99.999999999999972</v>
      </c>
      <c r="AM49" s="22"/>
      <c r="AN49" s="22">
        <f t="shared" si="15"/>
        <v>4.5342143697491739</v>
      </c>
      <c r="AO49" s="22">
        <f t="shared" si="16"/>
        <v>4.3075036512617153</v>
      </c>
      <c r="AP49" s="22">
        <f t="shared" si="17"/>
        <v>0.25164889752107905</v>
      </c>
      <c r="AQ49" s="22"/>
      <c r="AR49" s="35">
        <v>24.856418430443515</v>
      </c>
      <c r="AS49" s="24">
        <v>97.384306346118748</v>
      </c>
      <c r="AT49" s="24">
        <v>46.101445096674702</v>
      </c>
      <c r="AU49" s="24">
        <v>29.435353213374754</v>
      </c>
      <c r="AV49" s="24">
        <v>117.3684255001608</v>
      </c>
      <c r="AW49" s="24">
        <v>15.05202023006</v>
      </c>
      <c r="AX49" s="24">
        <v>30.0802020264771</v>
      </c>
      <c r="AY49" s="24">
        <v>244.29155106800519</v>
      </c>
      <c r="AZ49" s="24">
        <v>4.1237617703027771</v>
      </c>
      <c r="BA49" s="24">
        <v>8.9460874676691997</v>
      </c>
      <c r="BB49" s="35">
        <v>88.623247119772202</v>
      </c>
      <c r="BC49" s="4"/>
      <c r="BD49" s="9" t="s">
        <v>339</v>
      </c>
      <c r="BE49" s="26">
        <v>0.13635469001209435</v>
      </c>
      <c r="BF49" s="30">
        <v>96.146765814086635</v>
      </c>
      <c r="BG49" s="30">
        <v>42.00826203580656</v>
      </c>
      <c r="BH49" s="26">
        <v>0.10518547579617685</v>
      </c>
      <c r="BI49" s="26">
        <v>4.353288455412553</v>
      </c>
      <c r="BJ49" s="26">
        <v>29.641749969187288</v>
      </c>
      <c r="BK49" s="26">
        <v>115.81433940661688</v>
      </c>
      <c r="BL49" s="26">
        <v>15.045616375619378</v>
      </c>
      <c r="BM49" s="26">
        <v>26.116924765332186</v>
      </c>
      <c r="BN49" s="26">
        <v>15.082675164309929</v>
      </c>
      <c r="BO49" s="26">
        <v>0.52831708137628342</v>
      </c>
      <c r="BP49" s="26">
        <v>7.2989650011100657</v>
      </c>
      <c r="BQ49" s="26">
        <v>245.08299372406768</v>
      </c>
      <c r="BR49" s="26">
        <v>4.1104878365969908</v>
      </c>
      <c r="BS49" s="26">
        <v>5.718581721878687</v>
      </c>
      <c r="BT49" s="26">
        <v>0.34309501437130274</v>
      </c>
      <c r="BU49" s="26">
        <v>0.9430040140806728</v>
      </c>
      <c r="BV49" s="26">
        <v>68.425100275407615</v>
      </c>
      <c r="BW49" s="26">
        <v>1.5949764041993535</v>
      </c>
      <c r="BX49" s="26">
        <v>3.2114193311022481</v>
      </c>
      <c r="BY49" s="26">
        <v>0.4006645695778428</v>
      </c>
      <c r="BZ49" s="26">
        <v>1.0319746580058835</v>
      </c>
      <c r="CA49" s="26">
        <v>0.36137697524172091</v>
      </c>
      <c r="CB49" s="26">
        <v>0.36215499821385178</v>
      </c>
      <c r="CC49" s="26">
        <v>0.45626625713497848</v>
      </c>
      <c r="CD49" s="26">
        <v>8.3784252859302563E-2</v>
      </c>
      <c r="CE49" s="26">
        <v>0.62030453413470155</v>
      </c>
      <c r="CF49" s="26">
        <v>0.12082098693975894</v>
      </c>
      <c r="CG49" s="26">
        <v>0.33241148514691471</v>
      </c>
      <c r="CH49" s="26">
        <v>5.4537490582259249E-2</v>
      </c>
      <c r="CI49" s="26">
        <v>0.37314130967063158</v>
      </c>
      <c r="CJ49" s="26">
        <v>5.7578858474124091E-2</v>
      </c>
      <c r="CK49" s="26">
        <v>0.17858628337254751</v>
      </c>
      <c r="CL49" s="26">
        <v>3.4966177349250831E-2</v>
      </c>
      <c r="CM49" s="26">
        <v>9.7562532616700786</v>
      </c>
      <c r="CN49" s="26">
        <v>0.18467212092659158</v>
      </c>
      <c r="CO49" s="26">
        <v>0.33624908212061877</v>
      </c>
    </row>
    <row r="50" spans="1:93" s="3" customFormat="1" ht="12" customHeight="1">
      <c r="A50" s="17" t="s">
        <v>340</v>
      </c>
      <c r="B50" s="36">
        <v>1327.93</v>
      </c>
      <c r="C50" s="34">
        <f t="shared" si="30"/>
        <v>431.47061190927997</v>
      </c>
      <c r="D50" s="34">
        <f t="shared" si="19"/>
        <v>509.74456799755001</v>
      </c>
      <c r="E50" s="34">
        <v>3231.4399999999996</v>
      </c>
      <c r="F50" s="34">
        <v>3257.3399999999992</v>
      </c>
      <c r="G50" s="34">
        <v>-1655.6399999999996</v>
      </c>
      <c r="H50" s="34" t="s">
        <v>465</v>
      </c>
      <c r="I50" s="34" t="s">
        <v>284</v>
      </c>
      <c r="J50" s="103" t="s">
        <v>305</v>
      </c>
      <c r="K50" s="19" t="s">
        <v>292</v>
      </c>
      <c r="L50" s="101">
        <v>3</v>
      </c>
      <c r="M50" s="22">
        <v>51.862956330910862</v>
      </c>
      <c r="N50" s="20">
        <v>0.13021162407831277</v>
      </c>
      <c r="O50" s="22">
        <v>20.087560614407785</v>
      </c>
      <c r="P50" s="22">
        <v>5.7935124761762751</v>
      </c>
      <c r="Q50" s="20">
        <v>0.15812396323507</v>
      </c>
      <c r="R50" s="22">
        <v>6.3116592014608388</v>
      </c>
      <c r="S50" s="22">
        <v>11.678967547999999</v>
      </c>
      <c r="T50" s="22">
        <v>2.3225990329099022</v>
      </c>
      <c r="U50" s="22">
        <v>0.30514744353286283</v>
      </c>
      <c r="V50" s="22">
        <v>3.9911722871219073E-2</v>
      </c>
      <c r="W50" s="22">
        <v>0.73673870333990954</v>
      </c>
      <c r="X50" s="20">
        <f t="shared" si="0"/>
        <v>99.427388660923057</v>
      </c>
      <c r="Y50" s="22">
        <f t="shared" si="1"/>
        <v>98.690649957583148</v>
      </c>
      <c r="Z50" s="23">
        <f t="shared" si="13"/>
        <v>1.013267214705543</v>
      </c>
      <c r="AA50" s="22"/>
      <c r="AB50" s="22">
        <f t="shared" si="20"/>
        <v>52.551033307817256</v>
      </c>
      <c r="AC50" s="22">
        <f t="shared" si="21"/>
        <v>0.13193916965211722</v>
      </c>
      <c r="AD50" s="22">
        <f t="shared" si="22"/>
        <v>20.354066593989742</v>
      </c>
      <c r="AE50" s="22">
        <f t="shared" si="23"/>
        <v>5.8703762500969479</v>
      </c>
      <c r="AF50" s="22">
        <f t="shared" si="24"/>
        <v>0.16022182780540106</v>
      </c>
      <c r="AG50" s="22">
        <f t="shared" si="25"/>
        <v>6.3953973392348358</v>
      </c>
      <c r="AH50" s="22">
        <f t="shared" si="26"/>
        <v>11.833914917998385</v>
      </c>
      <c r="AI50" s="22">
        <f t="shared" si="27"/>
        <v>2.3534134529544044</v>
      </c>
      <c r="AJ50" s="22">
        <f t="shared" si="28"/>
        <v>0.30919590018306087</v>
      </c>
      <c r="AK50" s="22">
        <f t="shared" si="29"/>
        <v>4.0441240267819666E-2</v>
      </c>
      <c r="AL50" s="22">
        <f t="shared" si="14"/>
        <v>99.999999999999972</v>
      </c>
      <c r="AM50" s="22"/>
      <c r="AN50" s="22">
        <f t="shared" si="15"/>
        <v>5.2821645498372343</v>
      </c>
      <c r="AO50" s="22">
        <f t="shared" si="16"/>
        <v>5.0180563223453722</v>
      </c>
      <c r="AP50" s="22">
        <f t="shared" si="17"/>
        <v>0.2931601325159669</v>
      </c>
      <c r="AQ50" s="22"/>
      <c r="AR50" s="35">
        <v>20.372801285574781</v>
      </c>
      <c r="AS50" s="24">
        <v>100.80510852698499</v>
      </c>
      <c r="AT50" s="24">
        <v>50.401073393785168</v>
      </c>
      <c r="AU50" s="24">
        <v>32.747073511537998</v>
      </c>
      <c r="AV50" s="24">
        <v>123.501493627835</v>
      </c>
      <c r="AW50" s="24">
        <v>55.382711840805001</v>
      </c>
      <c r="AX50" s="24">
        <v>203.02144062008</v>
      </c>
      <c r="AY50" s="24">
        <v>219.3543743070212</v>
      </c>
      <c r="AZ50" s="24">
        <v>4.7244547194729476</v>
      </c>
      <c r="BA50" s="24">
        <v>7.6924808735012</v>
      </c>
      <c r="BB50" s="35">
        <v>153.07494680268471</v>
      </c>
      <c r="BC50" s="4"/>
      <c r="BD50" s="9" t="s">
        <v>340</v>
      </c>
      <c r="BE50" s="26">
        <v>0.16134764930331927</v>
      </c>
      <c r="BF50" s="30">
        <v>101.99926851771207</v>
      </c>
      <c r="BG50" s="30">
        <v>47.144475395194867</v>
      </c>
      <c r="BH50" s="26">
        <v>0.14732074410678822</v>
      </c>
      <c r="BI50" s="26">
        <v>5.1702646750687515</v>
      </c>
      <c r="BJ50" s="26">
        <v>31.535227198262248</v>
      </c>
      <c r="BK50" s="26">
        <v>116.44095702720492</v>
      </c>
      <c r="BL50" s="26">
        <v>55.120120531101286</v>
      </c>
      <c r="BM50" s="26">
        <v>198.63756937264699</v>
      </c>
      <c r="BN50" s="26">
        <v>14.251069252609382</v>
      </c>
      <c r="BO50" s="26">
        <v>0.67158664186834138</v>
      </c>
      <c r="BP50" s="26">
        <v>17.487305438468979</v>
      </c>
      <c r="BQ50" s="26">
        <v>222.20591575867707</v>
      </c>
      <c r="BR50" s="26">
        <v>4.7764628001403473</v>
      </c>
      <c r="BS50" s="26">
        <v>9.313796777599217</v>
      </c>
      <c r="BT50" s="26">
        <v>0.4781086984255149</v>
      </c>
      <c r="BU50" s="26">
        <v>2.426663220571863</v>
      </c>
      <c r="BV50" s="26">
        <v>149.52795132141179</v>
      </c>
      <c r="BW50" s="26">
        <v>2.1685253158352338</v>
      </c>
      <c r="BX50" s="26">
        <v>4.361212913384386</v>
      </c>
      <c r="BY50" s="26">
        <v>0.55064119269129264</v>
      </c>
      <c r="BZ50" s="26">
        <v>1.625676409788144</v>
      </c>
      <c r="CA50" s="26">
        <v>0.49282434569796485</v>
      </c>
      <c r="CB50" s="26">
        <v>0.36816711742060765</v>
      </c>
      <c r="CC50" s="26">
        <v>0.60501204478750026</v>
      </c>
      <c r="CD50" s="26">
        <v>0.10145826616061232</v>
      </c>
      <c r="CE50" s="26">
        <v>0.70948791290095858</v>
      </c>
      <c r="CF50" s="26">
        <v>0.13996747486010494</v>
      </c>
      <c r="CG50" s="26">
        <v>0.4094665708897538</v>
      </c>
      <c r="CH50" s="26">
        <v>6.2989346529518694E-2</v>
      </c>
      <c r="CI50" s="26">
        <v>0.43926616379630551</v>
      </c>
      <c r="CJ50" s="26">
        <v>5.8914612326043891E-2</v>
      </c>
      <c r="CK50" s="26">
        <v>0.27345903767485669</v>
      </c>
      <c r="CL50" s="26">
        <v>4.4350137479218329E-2</v>
      </c>
      <c r="CM50" s="26">
        <v>7.3235202242327162</v>
      </c>
      <c r="CN50" s="26">
        <v>0.34239244510031958</v>
      </c>
      <c r="CO50" s="26">
        <v>0.3449653422152465</v>
      </c>
    </row>
    <row r="51" spans="1:93" s="3" customFormat="1" ht="12" customHeight="1">
      <c r="B51" s="4"/>
      <c r="C51" s="4"/>
      <c r="D51" s="4"/>
      <c r="E51" s="26"/>
      <c r="F51" s="26"/>
      <c r="G51" s="26"/>
      <c r="H51" s="4"/>
      <c r="I51" s="34"/>
      <c r="J51" s="4"/>
      <c r="K51" s="4"/>
      <c r="L51" s="100"/>
      <c r="M51" s="4"/>
      <c r="N51" s="4"/>
      <c r="O51" s="4"/>
      <c r="P51" s="4"/>
      <c r="Q51" s="4"/>
      <c r="R51" s="4"/>
      <c r="S51" s="4"/>
      <c r="T51" s="4"/>
      <c r="U51" s="4"/>
      <c r="V51" s="4"/>
      <c r="W51" s="26"/>
      <c r="X51" s="20"/>
      <c r="Y51" s="22">
        <f t="shared" si="1"/>
        <v>0</v>
      </c>
      <c r="Z51" s="23"/>
      <c r="AA51" s="4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9"/>
      <c r="BE51" s="4"/>
      <c r="BF51" s="30"/>
      <c r="BG51" s="30"/>
      <c r="BH51" s="4"/>
      <c r="BI51" s="4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</row>
    <row r="52" spans="1:93" s="3" customFormat="1" ht="12" customHeight="1">
      <c r="A52" s="17" t="s">
        <v>341</v>
      </c>
      <c r="B52" s="18"/>
      <c r="C52" s="4"/>
      <c r="D52" s="4"/>
      <c r="E52" s="26"/>
      <c r="F52" s="26"/>
      <c r="G52" s="26"/>
      <c r="H52" s="4"/>
      <c r="I52" s="34"/>
      <c r="J52" s="4"/>
      <c r="K52" s="4"/>
      <c r="L52" s="100"/>
      <c r="M52" s="4"/>
      <c r="N52" s="4"/>
      <c r="O52" s="4"/>
      <c r="P52" s="4"/>
      <c r="Q52" s="4"/>
      <c r="R52" s="4"/>
      <c r="S52" s="4"/>
      <c r="T52" s="4"/>
      <c r="U52" s="4"/>
      <c r="V52" s="4"/>
      <c r="W52" s="26"/>
      <c r="X52" s="20"/>
      <c r="Y52" s="22">
        <f t="shared" si="1"/>
        <v>0</v>
      </c>
      <c r="Z52" s="23"/>
      <c r="AA52" s="4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9"/>
      <c r="BE52" s="4"/>
      <c r="BF52" s="30"/>
      <c r="BG52" s="30"/>
      <c r="BH52" s="4"/>
      <c r="BI52" s="4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</row>
    <row r="53" spans="1:93" s="3" customFormat="1" ht="12" customHeight="1">
      <c r="A53" s="17" t="s">
        <v>342</v>
      </c>
      <c r="B53" s="18" t="s">
        <v>283</v>
      </c>
      <c r="C53" s="18" t="s">
        <v>283</v>
      </c>
      <c r="D53" s="18" t="s">
        <v>283</v>
      </c>
      <c r="E53" s="34" t="s">
        <v>283</v>
      </c>
      <c r="F53" s="26" t="s">
        <v>283</v>
      </c>
      <c r="G53" s="26" t="s">
        <v>283</v>
      </c>
      <c r="H53" s="18" t="s">
        <v>465</v>
      </c>
      <c r="I53" s="34" t="s">
        <v>288</v>
      </c>
      <c r="J53" s="103" t="s">
        <v>257</v>
      </c>
      <c r="K53" s="19" t="s">
        <v>298</v>
      </c>
      <c r="L53" s="101">
        <v>2</v>
      </c>
      <c r="M53" s="22">
        <v>45.684576224323031</v>
      </c>
      <c r="N53" s="20">
        <v>9.7970118444025076E-2</v>
      </c>
      <c r="O53" s="22">
        <v>28.87045154355221</v>
      </c>
      <c r="P53" s="20">
        <v>1.4368303979305646</v>
      </c>
      <c r="Q53" s="20">
        <v>1.8868179555620999E-2</v>
      </c>
      <c r="R53" s="22">
        <v>0.36602312096138634</v>
      </c>
      <c r="S53" s="22">
        <v>14.74748308995467</v>
      </c>
      <c r="T53" s="22">
        <v>1.9040774122417909</v>
      </c>
      <c r="U53" s="22">
        <v>1.3985565826520379</v>
      </c>
      <c r="V53" s="22">
        <v>6.9660659739220462E-2</v>
      </c>
      <c r="W53" s="22">
        <v>4.2004264392324648</v>
      </c>
      <c r="X53" s="20">
        <f t="shared" si="0"/>
        <v>98.794923768587026</v>
      </c>
      <c r="Y53" s="22">
        <f t="shared" si="1"/>
        <v>94.594497329354567</v>
      </c>
      <c r="Z53" s="23">
        <f t="shared" si="13"/>
        <v>1.0571439441326573</v>
      </c>
      <c r="AA53" s="22"/>
      <c r="AB53" s="22">
        <f t="shared" ref="AB53:AB71" si="31">M53*Z53</f>
        <v>48.295173095809872</v>
      </c>
      <c r="AC53" s="22">
        <f t="shared" ref="AC53:AC71" si="32">N53*Z53</f>
        <v>0.10356851741906027</v>
      </c>
      <c r="AD53" s="22">
        <f t="shared" ref="AD53:AD71" si="33">Z53*O53</f>
        <v>30.520223013641548</v>
      </c>
      <c r="AE53" s="22">
        <f t="shared" ref="AE53:AE71" si="34">P53*Z53</f>
        <v>1.5189365539180126</v>
      </c>
      <c r="AF53" s="22">
        <f t="shared" ref="AF53:AF71" si="35">Q53*Z53</f>
        <v>1.9946381754032353E-2</v>
      </c>
      <c r="AG53" s="22">
        <f t="shared" ref="AG53:AG71" si="36">R53*Z53</f>
        <v>0.38693912573686468</v>
      </c>
      <c r="AH53" s="22">
        <f t="shared" ref="AH53:AH71" si="37">S53*Z53</f>
        <v>15.590212439744349</v>
      </c>
      <c r="AI53" s="22">
        <f t="shared" ref="AI53:AI71" si="38">T53*Z53</f>
        <v>2.0128839055111905</v>
      </c>
      <c r="AJ53" s="22">
        <f t="shared" ref="AJ53:AJ71" si="39">U53*Z53</f>
        <v>1.4784756218774662</v>
      </c>
      <c r="AK53" s="22">
        <f t="shared" ref="AK53:AK71" si="40">V53*Z53</f>
        <v>7.3641344587602534E-2</v>
      </c>
      <c r="AL53" s="22">
        <f t="shared" si="14"/>
        <v>100</v>
      </c>
      <c r="AM53" s="22"/>
      <c r="AN53" s="22">
        <f t="shared" si="15"/>
        <v>1.3667391112154279</v>
      </c>
      <c r="AO53" s="22">
        <f t="shared" si="16"/>
        <v>1.2984021556546566</v>
      </c>
      <c r="AP53" s="22">
        <f t="shared" si="17"/>
        <v>7.585402067245621E-2</v>
      </c>
      <c r="AQ53" s="22"/>
      <c r="AR53" s="35">
        <v>1.1446151292381896</v>
      </c>
      <c r="AS53" s="24">
        <v>11.127709978592</v>
      </c>
      <c r="AT53" s="24">
        <v>18.785327167219801</v>
      </c>
      <c r="AU53" s="24">
        <v>7.5164067707264497</v>
      </c>
      <c r="AV53" s="24">
        <v>38.161187578086199</v>
      </c>
      <c r="AW53" s="24">
        <v>81.178081917705981</v>
      </c>
      <c r="AX53" s="24">
        <v>47.653327954519682</v>
      </c>
      <c r="AY53" s="24">
        <v>400.69707262660609</v>
      </c>
      <c r="AZ53" s="24">
        <v>3.219678820872435</v>
      </c>
      <c r="BA53" s="24">
        <v>8.1164522574668592</v>
      </c>
      <c r="BB53" s="24">
        <v>277.77103002877868</v>
      </c>
      <c r="BD53" s="9" t="s">
        <v>342</v>
      </c>
      <c r="BE53" s="26">
        <v>0.10028774343217629</v>
      </c>
      <c r="BF53" s="30">
        <v>16.485439202353039</v>
      </c>
      <c r="BG53" s="30">
        <v>11.046129961095199</v>
      </c>
      <c r="BH53" s="26">
        <v>1.8144740160815069E-2</v>
      </c>
      <c r="BI53" s="26">
        <v>1.5484477338278797</v>
      </c>
      <c r="BJ53" s="26">
        <v>7.9425237870362757</v>
      </c>
      <c r="BK53" s="26">
        <v>35.423099600345623</v>
      </c>
      <c r="BL53" s="26">
        <v>78.805470155629294</v>
      </c>
      <c r="BM53" s="26">
        <v>49.550647890629705</v>
      </c>
      <c r="BN53" s="26">
        <v>18.245099018667435</v>
      </c>
      <c r="BO53" s="26" t="s">
        <v>203</v>
      </c>
      <c r="BP53" s="26">
        <v>82.05912857832287</v>
      </c>
      <c r="BQ53" s="26">
        <v>396.87498857242349</v>
      </c>
      <c r="BR53" s="26">
        <v>3.0866534956428207</v>
      </c>
      <c r="BS53" s="26">
        <v>10.002360941624483</v>
      </c>
      <c r="BT53" s="26">
        <v>0.92154044844552718</v>
      </c>
      <c r="BU53" s="26">
        <v>2.2119099986574908</v>
      </c>
      <c r="BV53" s="26">
        <v>287.13965696718168</v>
      </c>
      <c r="BW53" s="26">
        <v>5.4182298408207208</v>
      </c>
      <c r="BX53" s="26">
        <v>9.4051423547448714</v>
      </c>
      <c r="BY53" s="26">
        <v>1.0986430163967305</v>
      </c>
      <c r="BZ53" s="26">
        <v>4.6156604338034102</v>
      </c>
      <c r="CA53" s="26">
        <v>1.1169334351029494</v>
      </c>
      <c r="CB53" s="26">
        <v>0.50873224718409149</v>
      </c>
      <c r="CC53" s="26">
        <v>0.62082580297153078</v>
      </c>
      <c r="CD53" s="26">
        <v>9.1278467281433975E-2</v>
      </c>
      <c r="CE53" s="26">
        <v>0.5153052065942626</v>
      </c>
      <c r="CF53" s="26">
        <v>0.10900362500966665</v>
      </c>
      <c r="CG53" s="26">
        <v>0.26006214219292489</v>
      </c>
      <c r="CH53" s="26">
        <v>4.0529400233853749E-2</v>
      </c>
      <c r="CI53" s="26">
        <v>0.23910926829804705</v>
      </c>
      <c r="CJ53" s="26">
        <v>3.3874729211087404E-2</v>
      </c>
      <c r="CK53" s="26">
        <v>0.25241411785206747</v>
      </c>
      <c r="CL53" s="26">
        <v>8.4748701180194189E-2</v>
      </c>
      <c r="CM53" s="26">
        <v>7.4746584690648561</v>
      </c>
      <c r="CN53" s="26">
        <v>0.67518810515525918</v>
      </c>
      <c r="CO53" s="26">
        <v>0.19968361330280973</v>
      </c>
    </row>
    <row r="54" spans="1:93" s="3" customFormat="1" ht="12" customHeight="1">
      <c r="A54" s="17" t="s">
        <v>343</v>
      </c>
      <c r="B54" s="18" t="s">
        <v>283</v>
      </c>
      <c r="C54" s="18" t="s">
        <v>283</v>
      </c>
      <c r="D54" s="18" t="s">
        <v>283</v>
      </c>
      <c r="E54" s="34" t="s">
        <v>283</v>
      </c>
      <c r="F54" s="34" t="s">
        <v>283</v>
      </c>
      <c r="G54" s="34" t="s">
        <v>283</v>
      </c>
      <c r="H54" s="18" t="s">
        <v>465</v>
      </c>
      <c r="I54" s="34" t="s">
        <v>284</v>
      </c>
      <c r="J54" s="103" t="s">
        <v>257</v>
      </c>
      <c r="K54" s="19" t="s">
        <v>292</v>
      </c>
      <c r="L54" s="101">
        <v>3</v>
      </c>
      <c r="M54" s="22">
        <v>47.341213536860757</v>
      </c>
      <c r="N54" s="20">
        <v>8.0305982013793326E-2</v>
      </c>
      <c r="O54" s="22">
        <v>26.664670971662002</v>
      </c>
      <c r="P54" s="22">
        <v>1.1269979726011217</v>
      </c>
      <c r="Q54" s="20">
        <v>9.3303065797628992E-3</v>
      </c>
      <c r="R54" s="22">
        <v>0.81295913612504356</v>
      </c>
      <c r="S54" s="22">
        <v>12.854191373854601</v>
      </c>
      <c r="T54" s="22">
        <v>3.2392458770297923</v>
      </c>
      <c r="U54" s="22">
        <v>0.24875893769171453</v>
      </c>
      <c r="V54" s="22">
        <v>3.5801916871315106E-2</v>
      </c>
      <c r="W54" s="26">
        <v>7.6947773972602089</v>
      </c>
      <c r="X54" s="20">
        <f t="shared" si="0"/>
        <v>100.10825340855013</v>
      </c>
      <c r="Y54" s="22">
        <f t="shared" si="1"/>
        <v>92.413476011289916</v>
      </c>
      <c r="Z54" s="23">
        <f t="shared" si="13"/>
        <v>1.0820932651400674</v>
      </c>
      <c r="AA54" s="22"/>
      <c r="AB54" s="22">
        <f t="shared" si="31"/>
        <v>51.227608331794819</v>
      </c>
      <c r="AC54" s="22">
        <f t="shared" si="32"/>
        <v>8.6898562287585149E-2</v>
      </c>
      <c r="AD54" s="22">
        <f t="shared" si="33"/>
        <v>28.853660875611311</v>
      </c>
      <c r="AE54" s="22">
        <f t="shared" si="34"/>
        <v>1.219516915978184</v>
      </c>
      <c r="AF54" s="22">
        <f t="shared" si="35"/>
        <v>1.0096261911653491E-2</v>
      </c>
      <c r="AG54" s="22">
        <f t="shared" si="36"/>
        <v>0.87969760603499692</v>
      </c>
      <c r="AH54" s="22">
        <f t="shared" si="37"/>
        <v>13.909433914469615</v>
      </c>
      <c r="AI54" s="22">
        <f t="shared" si="38"/>
        <v>3.5051661476666691</v>
      </c>
      <c r="AJ54" s="22">
        <f t="shared" si="39"/>
        <v>0.26918037111960197</v>
      </c>
      <c r="AK54" s="22">
        <f t="shared" si="40"/>
        <v>3.8741013125554634E-2</v>
      </c>
      <c r="AL54" s="22">
        <f t="shared" si="14"/>
        <v>100</v>
      </c>
      <c r="AM54" s="22"/>
      <c r="AN54" s="22">
        <f t="shared" si="15"/>
        <v>1.0973213209971699</v>
      </c>
      <c r="AO54" s="22">
        <f t="shared" si="16"/>
        <v>1.0424552549473114</v>
      </c>
      <c r="AP54" s="22">
        <f t="shared" si="17"/>
        <v>6.0901333315342997E-2</v>
      </c>
      <c r="AQ54" s="22"/>
      <c r="AR54" s="35">
        <v>1.4523338867706628</v>
      </c>
      <c r="AS54" s="24">
        <v>17.333286188495936</v>
      </c>
      <c r="AT54" s="24">
        <v>12.1562692152841</v>
      </c>
      <c r="AU54" s="24">
        <v>4.8173017958916935</v>
      </c>
      <c r="AV54" s="24">
        <v>30.366855103168174</v>
      </c>
      <c r="AW54" s="24">
        <v>21.273541864556002</v>
      </c>
      <c r="AX54" s="24">
        <v>33.823711654694797</v>
      </c>
      <c r="AY54" s="24">
        <v>353.06018061747125</v>
      </c>
      <c r="AZ54" s="24">
        <v>1.7320702911914725</v>
      </c>
      <c r="BA54" s="24">
        <v>6.8162432193220663</v>
      </c>
      <c r="BB54" s="35">
        <v>105.07893699274699</v>
      </c>
      <c r="BD54" s="9" t="s">
        <v>343</v>
      </c>
      <c r="BE54" s="26">
        <v>9.2377186012889995E-2</v>
      </c>
      <c r="BF54" s="30">
        <v>15.546655567151227</v>
      </c>
      <c r="BG54" s="30">
        <v>14.143176711318977</v>
      </c>
      <c r="BH54" s="26">
        <v>1.417020003313851E-2</v>
      </c>
      <c r="BI54" s="26">
        <v>1.0766474972303355</v>
      </c>
      <c r="BJ54" s="26">
        <v>3.1816836937882274</v>
      </c>
      <c r="BK54" s="26">
        <v>25.826625018446329</v>
      </c>
      <c r="BL54" s="26">
        <v>19.191911646981911</v>
      </c>
      <c r="BM54" s="26">
        <v>38.495701771745026</v>
      </c>
      <c r="BN54" s="26">
        <v>16.581403619328523</v>
      </c>
      <c r="BO54" s="26">
        <v>0.26780530956482335</v>
      </c>
      <c r="BP54" s="26">
        <v>4.3720885977184993</v>
      </c>
      <c r="BQ54" s="26">
        <v>297.86349661078515</v>
      </c>
      <c r="BR54" s="26">
        <v>1.6032555806016531</v>
      </c>
      <c r="BS54" s="26">
        <v>8.6117451587112974</v>
      </c>
      <c r="BT54" s="26">
        <v>1.1744860388544272</v>
      </c>
      <c r="BU54" s="26">
        <v>0.34765874145666642</v>
      </c>
      <c r="BV54" s="26">
        <v>88.876654758933356</v>
      </c>
      <c r="BW54" s="26">
        <v>2.4281551843280096</v>
      </c>
      <c r="BX54" s="26">
        <v>4.2648280676206971</v>
      </c>
      <c r="BY54" s="26">
        <v>0.5000135229823216</v>
      </c>
      <c r="BZ54" s="26">
        <v>1.1411419202692912</v>
      </c>
      <c r="CA54" s="26">
        <v>0.23315787563945273</v>
      </c>
      <c r="CB54" s="26">
        <v>0.40981208180980516</v>
      </c>
      <c r="CC54" s="26">
        <v>0.27825186936967461</v>
      </c>
      <c r="CD54" s="26">
        <v>3.9932263515403812E-2</v>
      </c>
      <c r="CE54" s="26">
        <v>0.25330862028863799</v>
      </c>
      <c r="CF54" s="26">
        <v>4.8191172332779329E-2</v>
      </c>
      <c r="CG54" s="26">
        <v>0.13533759770166778</v>
      </c>
      <c r="CH54" s="26">
        <v>2.0421706444523242E-2</v>
      </c>
      <c r="CI54" s="26">
        <v>0.12673791140184232</v>
      </c>
      <c r="CJ54" s="26">
        <v>1.5603247765013952E-2</v>
      </c>
      <c r="CK54" s="26">
        <v>0.18677414775418524</v>
      </c>
      <c r="CL54" s="26">
        <v>7.0106470224306855E-2</v>
      </c>
      <c r="CM54" s="26">
        <v>3.3533822767323112</v>
      </c>
      <c r="CN54" s="26">
        <v>0.4465395204407745</v>
      </c>
      <c r="CO54" s="26">
        <v>9.771585453371659E-2</v>
      </c>
    </row>
    <row r="55" spans="1:93" s="3" customFormat="1" ht="12" customHeight="1">
      <c r="A55" s="17" t="s">
        <v>344</v>
      </c>
      <c r="B55" s="18" t="s">
        <v>283</v>
      </c>
      <c r="C55" s="18" t="s">
        <v>283</v>
      </c>
      <c r="D55" s="18" t="s">
        <v>283</v>
      </c>
      <c r="E55" s="34" t="s">
        <v>283</v>
      </c>
      <c r="F55" s="34" t="s">
        <v>283</v>
      </c>
      <c r="G55" s="34" t="s">
        <v>283</v>
      </c>
      <c r="H55" s="18" t="s">
        <v>465</v>
      </c>
      <c r="I55" s="34" t="s">
        <v>284</v>
      </c>
      <c r="J55" s="103" t="s">
        <v>403</v>
      </c>
      <c r="K55" s="19" t="s">
        <v>292</v>
      </c>
      <c r="L55" s="101">
        <v>3</v>
      </c>
      <c r="M55" s="22">
        <v>51.396224022449069</v>
      </c>
      <c r="N55" s="20">
        <v>8.7537779909222055E-2</v>
      </c>
      <c r="O55" s="22">
        <v>28.963096630918063</v>
      </c>
      <c r="P55" s="22">
        <v>1.452840749257708</v>
      </c>
      <c r="Q55" s="20">
        <v>3.0939825803755299E-2</v>
      </c>
      <c r="R55" s="22">
        <v>0.9480628748799742</v>
      </c>
      <c r="S55" s="22">
        <v>12.949034965355001</v>
      </c>
      <c r="T55" s="22">
        <v>3.5107262749551711</v>
      </c>
      <c r="U55" s="22">
        <v>0.28501263571541474</v>
      </c>
      <c r="V55" s="22">
        <v>3.5208206526832021E-2</v>
      </c>
      <c r="W55" s="26">
        <v>0.756745992233401</v>
      </c>
      <c r="X55" s="20">
        <f t="shared" si="0"/>
        <v>100.41542995800361</v>
      </c>
      <c r="Y55" s="22">
        <f t="shared" si="1"/>
        <v>99.658683965770209</v>
      </c>
      <c r="Z55" s="23">
        <f t="shared" si="13"/>
        <v>1.0034248499041691</v>
      </c>
      <c r="AA55" s="22"/>
      <c r="AB55" s="22">
        <f t="shared" si="31"/>
        <v>51.57224837536701</v>
      </c>
      <c r="AC55" s="22">
        <f t="shared" si="32"/>
        <v>8.7837583666355329E-2</v>
      </c>
      <c r="AD55" s="22">
        <f t="shared" si="33"/>
        <v>29.062290889638906</v>
      </c>
      <c r="AE55" s="22">
        <f t="shared" si="34"/>
        <v>1.4578165107585763</v>
      </c>
      <c r="AF55" s="22">
        <f t="shared" si="35"/>
        <v>3.1045790063194301E-2</v>
      </c>
      <c r="AG55" s="22">
        <f t="shared" si="36"/>
        <v>0.95130984792615325</v>
      </c>
      <c r="AH55" s="22">
        <f t="shared" si="37"/>
        <v>12.99338346651518</v>
      </c>
      <c r="AI55" s="22">
        <f t="shared" si="38"/>
        <v>3.5227499855015152</v>
      </c>
      <c r="AJ55" s="22">
        <f t="shared" si="39"/>
        <v>0.28598876121353167</v>
      </c>
      <c r="AK55" s="22">
        <f t="shared" si="40"/>
        <v>3.5328789349581412E-2</v>
      </c>
      <c r="AL55" s="22">
        <f t="shared" si="14"/>
        <v>100</v>
      </c>
      <c r="AM55" s="22"/>
      <c r="AN55" s="22">
        <f t="shared" si="15"/>
        <v>1.3117432963805671</v>
      </c>
      <c r="AO55" s="22">
        <f t="shared" si="16"/>
        <v>1.2461561315615386</v>
      </c>
      <c r="AP55" s="22">
        <f t="shared" si="17"/>
        <v>7.2801752949121626E-2</v>
      </c>
      <c r="AQ55" s="22"/>
      <c r="AR55" s="35">
        <v>2.2440874898654788</v>
      </c>
      <c r="AS55" s="24">
        <v>27.015600740761478</v>
      </c>
      <c r="AT55" s="24">
        <v>28.487752712480571</v>
      </c>
      <c r="AU55" s="24">
        <v>6.3844214191798088</v>
      </c>
      <c r="AV55" s="24">
        <v>58.497120845814997</v>
      </c>
      <c r="AW55" s="24">
        <v>9.7838956262020993</v>
      </c>
      <c r="AX55" s="24">
        <v>18.479602463571467</v>
      </c>
      <c r="AY55" s="24">
        <v>379.52009809906332</v>
      </c>
      <c r="AZ55" s="24">
        <v>1.6648978986273564</v>
      </c>
      <c r="BA55" s="24">
        <v>15.177785979744737</v>
      </c>
      <c r="BB55" s="35">
        <v>100.46687338428738</v>
      </c>
      <c r="BD55" s="9" t="s">
        <v>344</v>
      </c>
      <c r="BE55" s="26">
        <v>0.102862009963179</v>
      </c>
      <c r="BF55" s="30">
        <v>29.210003748609648</v>
      </c>
      <c r="BG55" s="30">
        <v>22.238319549109939</v>
      </c>
      <c r="BH55" s="26">
        <v>2.1249287924008906E-2</v>
      </c>
      <c r="BI55" s="26">
        <v>1.6127000390008805</v>
      </c>
      <c r="BJ55" s="26">
        <v>5.4866490280202083</v>
      </c>
      <c r="BK55" s="26">
        <v>56.810528309925012</v>
      </c>
      <c r="BL55" s="26">
        <v>12.320271071897327</v>
      </c>
      <c r="BM55" s="26">
        <v>18.556680905360729</v>
      </c>
      <c r="BN55" s="26">
        <v>21.050957145857986</v>
      </c>
      <c r="BO55" s="26">
        <v>0.35208919703845337</v>
      </c>
      <c r="BP55" s="26">
        <v>5.8745892009101084</v>
      </c>
      <c r="BQ55" s="26">
        <v>383.42491548778912</v>
      </c>
      <c r="BR55" s="26">
        <v>2.0467684060035123</v>
      </c>
      <c r="BS55" s="26">
        <v>17.865123531450976</v>
      </c>
      <c r="BT55" s="26">
        <v>3.8769154996826614</v>
      </c>
      <c r="BU55" s="26">
        <v>0.47166367240386903</v>
      </c>
      <c r="BV55" s="26">
        <v>98.266002390967685</v>
      </c>
      <c r="BW55" s="26">
        <v>2.9232219051808146</v>
      </c>
      <c r="BX55" s="26">
        <v>5.1522925050520323</v>
      </c>
      <c r="BY55" s="26">
        <v>0.59365498670850059</v>
      </c>
      <c r="BZ55" s="26">
        <v>1.5893621158254527</v>
      </c>
      <c r="CA55" s="26">
        <v>0.33036333191735934</v>
      </c>
      <c r="CB55" s="26">
        <v>0.51402560849390277</v>
      </c>
      <c r="CC55" s="26">
        <v>0.36335445789038473</v>
      </c>
      <c r="CD55" s="26">
        <v>5.230618759262616E-2</v>
      </c>
      <c r="CE55" s="26">
        <v>0.32640577665770343</v>
      </c>
      <c r="CF55" s="26">
        <v>6.0719983821322022E-2</v>
      </c>
      <c r="CG55" s="26">
        <v>0.18098931230241497</v>
      </c>
      <c r="CH55" s="26">
        <v>2.4490858898901006E-2</v>
      </c>
      <c r="CI55" s="26">
        <v>0.18725993570372318</v>
      </c>
      <c r="CJ55" s="26">
        <v>2.5353520070519837E-2</v>
      </c>
      <c r="CK55" s="26">
        <v>0.40902390980542958</v>
      </c>
      <c r="CL55" s="26">
        <v>0.19441455090093263</v>
      </c>
      <c r="CM55" s="26">
        <v>4.4907356513155499</v>
      </c>
      <c r="CN55" s="26">
        <v>0.4639197675452022</v>
      </c>
      <c r="CO55" s="26">
        <v>0.10074222441414649</v>
      </c>
    </row>
    <row r="56" spans="1:93" s="3" customFormat="1" ht="12" customHeight="1">
      <c r="A56" s="17" t="s">
        <v>345</v>
      </c>
      <c r="B56" s="18" t="s">
        <v>283</v>
      </c>
      <c r="C56" s="18" t="s">
        <v>283</v>
      </c>
      <c r="D56" s="18" t="s">
        <v>283</v>
      </c>
      <c r="E56" s="34" t="s">
        <v>283</v>
      </c>
      <c r="F56" s="34" t="s">
        <v>283</v>
      </c>
      <c r="G56" s="34" t="s">
        <v>283</v>
      </c>
      <c r="H56" s="18" t="s">
        <v>465</v>
      </c>
      <c r="I56" s="34" t="s">
        <v>288</v>
      </c>
      <c r="J56" s="103" t="s">
        <v>257</v>
      </c>
      <c r="K56" s="19" t="s">
        <v>298</v>
      </c>
      <c r="L56" s="101">
        <v>2</v>
      </c>
      <c r="M56" s="22">
        <v>47.293769546781149</v>
      </c>
      <c r="N56" s="20">
        <v>3.5019533115951768E-2</v>
      </c>
      <c r="O56" s="22">
        <v>26.288972635938027</v>
      </c>
      <c r="P56" s="20">
        <v>1.1384485970180234</v>
      </c>
      <c r="Q56" s="20">
        <v>6.8443695469186799E-2</v>
      </c>
      <c r="R56" s="22">
        <v>0.51134349065105911</v>
      </c>
      <c r="S56" s="22">
        <v>18.250305816711673</v>
      </c>
      <c r="T56" s="22">
        <v>2.2215432658803724</v>
      </c>
      <c r="U56" s="22">
        <v>0.39010853320329164</v>
      </c>
      <c r="V56" s="22">
        <v>2.9297205243441635E-2</v>
      </c>
      <c r="W56" s="22">
        <v>4.0590040590041045</v>
      </c>
      <c r="X56" s="20">
        <f t="shared" si="0"/>
        <v>100.28625637901628</v>
      </c>
      <c r="Y56" s="22">
        <f t="shared" si="1"/>
        <v>96.22725232001217</v>
      </c>
      <c r="Z56" s="23">
        <f t="shared" si="13"/>
        <v>1.0392066445734232</v>
      </c>
      <c r="AA56" s="22"/>
      <c r="AB56" s="22">
        <f t="shared" si="31"/>
        <v>49.14799955993918</v>
      </c>
      <c r="AC56" s="22">
        <f t="shared" si="32"/>
        <v>3.6392531503956112E-2</v>
      </c>
      <c r="AD56" s="22">
        <f t="shared" si="33"/>
        <v>27.319675042275698</v>
      </c>
      <c r="AE56" s="22">
        <f t="shared" si="34"/>
        <v>1.1830833465264212</v>
      </c>
      <c r="AF56" s="22">
        <f t="shared" si="35"/>
        <v>7.1127143110738825E-2</v>
      </c>
      <c r="AG56" s="22">
        <f t="shared" si="36"/>
        <v>0.5313915531439487</v>
      </c>
      <c r="AH56" s="22">
        <f t="shared" si="37"/>
        <v>18.965839070223765</v>
      </c>
      <c r="AI56" s="22">
        <f t="shared" si="38"/>
        <v>2.3086425231102261</v>
      </c>
      <c r="AJ56" s="22">
        <f t="shared" si="39"/>
        <v>0.40540337980965252</v>
      </c>
      <c r="AK56" s="22">
        <f t="shared" si="40"/>
        <v>3.0445850356415879E-2</v>
      </c>
      <c r="AL56" s="22">
        <f t="shared" si="14"/>
        <v>100</v>
      </c>
      <c r="AM56" s="22"/>
      <c r="AN56" s="22">
        <f t="shared" si="15"/>
        <v>1.0645383952044738</v>
      </c>
      <c r="AO56" s="22">
        <f t="shared" si="16"/>
        <v>1.01131147544425</v>
      </c>
      <c r="AP56" s="22">
        <f t="shared" si="17"/>
        <v>5.9081880933848377E-2</v>
      </c>
      <c r="AQ56" s="22"/>
      <c r="AR56" s="35">
        <v>2.2022038442172227</v>
      </c>
      <c r="AS56" s="24">
        <v>12.699871844553</v>
      </c>
      <c r="AT56" s="24">
        <v>62.781266662637002</v>
      </c>
      <c r="AU56" s="24">
        <v>4.9825559063669074</v>
      </c>
      <c r="AV56" s="24">
        <v>240.31798317086589</v>
      </c>
      <c r="AW56" s="24">
        <v>71.188685637291627</v>
      </c>
      <c r="AX56" s="24">
        <v>38.440213804580281</v>
      </c>
      <c r="AY56" s="24">
        <v>250.97716824917794</v>
      </c>
      <c r="AZ56" s="24">
        <v>1.8710573337465171</v>
      </c>
      <c r="BA56" s="24">
        <v>5.4319637100476479</v>
      </c>
      <c r="BB56" s="24">
        <v>164.94949635131962</v>
      </c>
      <c r="BD56" s="9" t="s">
        <v>345</v>
      </c>
      <c r="BE56" s="26">
        <v>4.1666878344699336E-2</v>
      </c>
      <c r="BF56" s="30">
        <v>7.4757312649065693</v>
      </c>
      <c r="BG56" s="30">
        <v>64.722416949550748</v>
      </c>
      <c r="BH56" s="26">
        <v>5.861359661648121E-2</v>
      </c>
      <c r="BI56" s="26">
        <v>1.2554257479945135</v>
      </c>
      <c r="BJ56" s="26">
        <v>3.6107219919071394</v>
      </c>
      <c r="BK56" s="26">
        <v>250.50939705492192</v>
      </c>
      <c r="BL56" s="26">
        <v>76.092689817077726</v>
      </c>
      <c r="BM56" s="26">
        <v>44.40323718326372</v>
      </c>
      <c r="BN56" s="26">
        <v>19.765853232138884</v>
      </c>
      <c r="BO56" s="26" t="s">
        <v>203</v>
      </c>
      <c r="BP56" s="26">
        <v>28.815627407063008</v>
      </c>
      <c r="BQ56" s="26">
        <v>265.20042873733337</v>
      </c>
      <c r="BR56" s="26">
        <v>1.6470238000308151</v>
      </c>
      <c r="BS56" s="26">
        <v>6.8050471590714725</v>
      </c>
      <c r="BT56" s="26">
        <v>0.81540699626986246</v>
      </c>
      <c r="BU56" s="26">
        <v>1.6490422263434885</v>
      </c>
      <c r="BV56" s="26">
        <v>165.47072179753127</v>
      </c>
      <c r="BW56" s="26">
        <v>2.5165593127639387</v>
      </c>
      <c r="BX56" s="26">
        <v>4.2992019027232455</v>
      </c>
      <c r="BY56" s="26">
        <v>0.51824599317775011</v>
      </c>
      <c r="BZ56" s="26">
        <v>2.0264155713556802</v>
      </c>
      <c r="CA56" s="26">
        <v>0.44188725758895298</v>
      </c>
      <c r="CB56" s="26">
        <v>0.37397730513420563</v>
      </c>
      <c r="CC56" s="26">
        <v>0.26338514639299138</v>
      </c>
      <c r="CD56" s="26">
        <v>4.5730271674124121E-2</v>
      </c>
      <c r="CE56" s="26">
        <v>0.21520619869968788</v>
      </c>
      <c r="CF56" s="26">
        <v>5.2885562156417001E-2</v>
      </c>
      <c r="CG56" s="26">
        <v>0.11469875626559717</v>
      </c>
      <c r="CH56" s="26">
        <v>1.6046905288840764E-2</v>
      </c>
      <c r="CI56" s="26">
        <v>9.3822143241417563E-2</v>
      </c>
      <c r="CJ56" s="26">
        <v>1.4966795366795359E-2</v>
      </c>
      <c r="CK56" s="26">
        <v>0.17322403157183</v>
      </c>
      <c r="CL56" s="26">
        <v>5.1504211026505542E-2</v>
      </c>
      <c r="CM56" s="26">
        <v>2.2106989136410937</v>
      </c>
      <c r="CN56" s="26">
        <v>0.52945085370066347</v>
      </c>
      <c r="CO56" s="26">
        <v>0.10258314817558195</v>
      </c>
    </row>
    <row r="57" spans="1:93" s="3" customFormat="1" ht="12" customHeight="1">
      <c r="A57" s="17" t="s">
        <v>346</v>
      </c>
      <c r="B57" s="18" t="s">
        <v>283</v>
      </c>
      <c r="C57" s="18" t="s">
        <v>283</v>
      </c>
      <c r="D57" s="18" t="s">
        <v>283</v>
      </c>
      <c r="E57" s="34" t="s">
        <v>283</v>
      </c>
      <c r="F57" s="34" t="s">
        <v>283</v>
      </c>
      <c r="G57" s="34" t="s">
        <v>283</v>
      </c>
      <c r="H57" s="18" t="s">
        <v>465</v>
      </c>
      <c r="I57" s="34" t="s">
        <v>284</v>
      </c>
      <c r="J57" s="103" t="s">
        <v>403</v>
      </c>
      <c r="K57" s="19" t="s">
        <v>292</v>
      </c>
      <c r="L57" s="101">
        <v>3</v>
      </c>
      <c r="M57" s="22">
        <v>49.707752019170186</v>
      </c>
      <c r="N57" s="20">
        <v>0.22711972127218422</v>
      </c>
      <c r="O57" s="22">
        <v>28.942042595450701</v>
      </c>
      <c r="P57" s="22">
        <v>1.8504618636258174</v>
      </c>
      <c r="Q57" s="20">
        <v>2.9666626367478501E-2</v>
      </c>
      <c r="R57" s="22">
        <v>0.72215866711828147</v>
      </c>
      <c r="S57" s="22">
        <v>13.007362460092764</v>
      </c>
      <c r="T57" s="22">
        <v>3.9929562135213392</v>
      </c>
      <c r="U57" s="22">
        <v>0.43192762908765275</v>
      </c>
      <c r="V57" s="22">
        <v>6.913657603071699E-2</v>
      </c>
      <c r="W57" s="26">
        <v>0.74762578298651494</v>
      </c>
      <c r="X57" s="20">
        <f t="shared" si="0"/>
        <v>99.728210154723641</v>
      </c>
      <c r="Y57" s="22">
        <f t="shared" si="1"/>
        <v>98.980584371737123</v>
      </c>
      <c r="Z57" s="23">
        <f t="shared" si="13"/>
        <v>1.0102991474008105</v>
      </c>
      <c r="AA57" s="22"/>
      <c r="AB57" s="22">
        <f t="shared" si="31"/>
        <v>50.219699484178555</v>
      </c>
      <c r="AC57" s="22">
        <f t="shared" si="32"/>
        <v>0.22945886075919744</v>
      </c>
      <c r="AD57" s="22">
        <f t="shared" si="33"/>
        <v>29.240120958221784</v>
      </c>
      <c r="AE57" s="22">
        <f t="shared" si="34"/>
        <v>1.8695200431188783</v>
      </c>
      <c r="AF57" s="22">
        <f t="shared" si="35"/>
        <v>2.9972167325321934E-2</v>
      </c>
      <c r="AG57" s="22">
        <f t="shared" si="36"/>
        <v>0.72959628567770551</v>
      </c>
      <c r="AH57" s="22">
        <f t="shared" si="37"/>
        <v>13.141327203365028</v>
      </c>
      <c r="AI57" s="22">
        <f t="shared" si="38"/>
        <v>4.0340802581293778</v>
      </c>
      <c r="AJ57" s="22">
        <f t="shared" si="39"/>
        <v>0.4363761154061091</v>
      </c>
      <c r="AK57" s="22">
        <f t="shared" si="40"/>
        <v>6.9848623818044686E-2</v>
      </c>
      <c r="AL57" s="22">
        <f t="shared" si="14"/>
        <v>100</v>
      </c>
      <c r="AM57" s="22"/>
      <c r="AN57" s="22">
        <f t="shared" si="15"/>
        <v>1.6821941347983669</v>
      </c>
      <c r="AO57" s="22">
        <f t="shared" si="16"/>
        <v>1.5980844280584485</v>
      </c>
      <c r="AP57" s="22">
        <f t="shared" si="17"/>
        <v>9.3361774481309376E-2</v>
      </c>
      <c r="AQ57" s="22"/>
      <c r="AR57" s="35">
        <v>2.3021540327513343</v>
      </c>
      <c r="AS57" s="24">
        <v>43.228909579396721</v>
      </c>
      <c r="AT57" s="24">
        <v>8.8782766414554999</v>
      </c>
      <c r="AU57" s="24">
        <v>8.5679121017147217</v>
      </c>
      <c r="AV57" s="24">
        <v>26.067154235639549</v>
      </c>
      <c r="AW57" s="24">
        <v>27.767681038073999</v>
      </c>
      <c r="AX57" s="24">
        <v>10.989628949985599</v>
      </c>
      <c r="AY57" s="24">
        <v>354.85794487682398</v>
      </c>
      <c r="AZ57" s="24">
        <v>4.2787177049314415</v>
      </c>
      <c r="BA57" s="24">
        <v>14.504671888208367</v>
      </c>
      <c r="BB57" s="35">
        <v>99.755489809341711</v>
      </c>
      <c r="BD57" s="9" t="s">
        <v>346</v>
      </c>
      <c r="BE57" s="26">
        <v>0.23984009886796437</v>
      </c>
      <c r="BF57" s="30">
        <v>44.314217132088089</v>
      </c>
      <c r="BG57" s="30">
        <v>10.461715192514669</v>
      </c>
      <c r="BH57" s="26">
        <v>2.5326588467140282E-2</v>
      </c>
      <c r="BI57" s="26">
        <v>1.907003645063583</v>
      </c>
      <c r="BJ57" s="26">
        <v>5.9167172029086492</v>
      </c>
      <c r="BK57" s="26">
        <v>24.679782983074787</v>
      </c>
      <c r="BL57" s="26">
        <v>25.602611960039596</v>
      </c>
      <c r="BM57" s="26">
        <v>11.971442650691936</v>
      </c>
      <c r="BN57" s="26">
        <v>19.882742205106798</v>
      </c>
      <c r="BO57" s="26">
        <v>0.32491807668625516</v>
      </c>
      <c r="BP57" s="26">
        <v>10.232905447482342</v>
      </c>
      <c r="BQ57" s="26">
        <v>340.97454944331452</v>
      </c>
      <c r="BR57" s="26">
        <v>4.2618158352868001</v>
      </c>
      <c r="BS57" s="26">
        <v>15.76242478390356</v>
      </c>
      <c r="BT57" s="26">
        <v>0.97508815442181473</v>
      </c>
      <c r="BU57" s="26">
        <v>0.85181429689347143</v>
      </c>
      <c r="BV57" s="26">
        <v>105.46805365744299</v>
      </c>
      <c r="BW57" s="26">
        <v>4.4409324962530183</v>
      </c>
      <c r="BX57" s="26">
        <v>8.3706191236685203</v>
      </c>
      <c r="BY57" s="26">
        <v>1.0583911490460114</v>
      </c>
      <c r="BZ57" s="26">
        <v>3.5353676145112867</v>
      </c>
      <c r="CA57" s="26">
        <v>0.80201687659149723</v>
      </c>
      <c r="CB57" s="26">
        <v>0.50350740702218155</v>
      </c>
      <c r="CC57" s="26">
        <v>0.70174391941474801</v>
      </c>
      <c r="CD57" s="26">
        <v>0.10993555951461416</v>
      </c>
      <c r="CE57" s="26">
        <v>0.67346306585681115</v>
      </c>
      <c r="CF57" s="26">
        <v>0.12908811004802767</v>
      </c>
      <c r="CG57" s="26">
        <v>0.35073647451279244</v>
      </c>
      <c r="CH57" s="26">
        <v>5.5595264798222091E-2</v>
      </c>
      <c r="CI57" s="26">
        <v>0.37181372113909666</v>
      </c>
      <c r="CJ57" s="26">
        <v>4.6058240110953969E-2</v>
      </c>
      <c r="CK57" s="26">
        <v>0.40705417319371406</v>
      </c>
      <c r="CL57" s="26">
        <v>0.106018482385555</v>
      </c>
      <c r="CM57" s="26">
        <v>3.6708154968779385</v>
      </c>
      <c r="CN57" s="26">
        <v>0.99566147018308448</v>
      </c>
      <c r="CO57" s="26">
        <v>0.25984673792826496</v>
      </c>
    </row>
    <row r="58" spans="1:93" s="3" customFormat="1" ht="12" customHeight="1">
      <c r="A58" s="17" t="s">
        <v>347</v>
      </c>
      <c r="B58" s="18" t="s">
        <v>283</v>
      </c>
      <c r="C58" s="18" t="s">
        <v>283</v>
      </c>
      <c r="D58" s="18" t="s">
        <v>283</v>
      </c>
      <c r="E58" s="34" t="s">
        <v>283</v>
      </c>
      <c r="F58" s="34" t="s">
        <v>283</v>
      </c>
      <c r="G58" s="34" t="s">
        <v>283</v>
      </c>
      <c r="H58" s="18" t="s">
        <v>465</v>
      </c>
      <c r="I58" s="34" t="s">
        <v>284</v>
      </c>
      <c r="J58" s="103" t="s">
        <v>267</v>
      </c>
      <c r="K58" s="19" t="s">
        <v>292</v>
      </c>
      <c r="L58" s="101">
        <v>3</v>
      </c>
      <c r="M58" s="22">
        <v>51.164668945723555</v>
      </c>
      <c r="N58" s="20">
        <v>0.10747898632473164</v>
      </c>
      <c r="O58" s="22">
        <v>25.109343326015669</v>
      </c>
      <c r="P58" s="22">
        <v>5.0184640731956414</v>
      </c>
      <c r="Q58" s="20">
        <v>0.106648438104799</v>
      </c>
      <c r="R58" s="22">
        <v>4.3712773926955073</v>
      </c>
      <c r="S58" s="22">
        <v>11.742375214503468</v>
      </c>
      <c r="T58" s="22">
        <v>2.7955680427638079</v>
      </c>
      <c r="U58" s="22">
        <v>0.16657852923880453</v>
      </c>
      <c r="V58" s="22">
        <v>2.7007842848597741E-2</v>
      </c>
      <c r="W58" s="26">
        <v>0.51010202040431307</v>
      </c>
      <c r="X58" s="20">
        <f t="shared" si="0"/>
        <v>101.11951281181891</v>
      </c>
      <c r="Y58" s="22">
        <f t="shared" si="1"/>
        <v>100.60941079141459</v>
      </c>
      <c r="Z58" s="23">
        <f t="shared" si="13"/>
        <v>0.99394280528410972</v>
      </c>
      <c r="AA58" s="22"/>
      <c r="AB58" s="22">
        <f t="shared" si="31"/>
        <v>50.85475458334524</v>
      </c>
      <c r="AC58" s="22">
        <f t="shared" si="32"/>
        <v>0.10682796517669624</v>
      </c>
      <c r="AD58" s="22">
        <f t="shared" si="33"/>
        <v>24.957251144301853</v>
      </c>
      <c r="AE58" s="22">
        <f t="shared" si="34"/>
        <v>4.9880662591295959</v>
      </c>
      <c r="AF58" s="22">
        <f t="shared" si="35"/>
        <v>0.10600244774905267</v>
      </c>
      <c r="AG58" s="22">
        <f t="shared" si="36"/>
        <v>4.3447997143707813</v>
      </c>
      <c r="AH58" s="22">
        <f t="shared" si="37"/>
        <v>11.671249361402177</v>
      </c>
      <c r="AI58" s="22">
        <f t="shared" si="38"/>
        <v>2.7786347427872671</v>
      </c>
      <c r="AJ58" s="22">
        <f t="shared" si="39"/>
        <v>0.16556953065171848</v>
      </c>
      <c r="AK58" s="22">
        <f t="shared" si="40"/>
        <v>2.6844251085607621E-2</v>
      </c>
      <c r="AL58" s="22">
        <f t="shared" si="14"/>
        <v>100</v>
      </c>
      <c r="AM58" s="22"/>
      <c r="AN58" s="22">
        <f t="shared" si="15"/>
        <v>4.4882620199648109</v>
      </c>
      <c r="AO58" s="22">
        <f t="shared" si="16"/>
        <v>4.2638489189665698</v>
      </c>
      <c r="AP58" s="22">
        <f t="shared" si="17"/>
        <v>0.2490985421080476</v>
      </c>
      <c r="AQ58" s="22"/>
      <c r="AR58" s="35">
        <v>12.159323417298648</v>
      </c>
      <c r="AS58" s="24">
        <v>58.825252379819297</v>
      </c>
      <c r="AT58" s="24">
        <v>21.737893802185901</v>
      </c>
      <c r="AU58" s="24">
        <v>22.026746939215496</v>
      </c>
      <c r="AV58" s="24">
        <v>74.200271115299103</v>
      </c>
      <c r="AW58" s="24">
        <v>22.553571858285</v>
      </c>
      <c r="AX58" s="24">
        <v>39.034922763969703</v>
      </c>
      <c r="AY58" s="24">
        <v>298.79075769972582</v>
      </c>
      <c r="AZ58" s="24">
        <v>2.9840667272122361</v>
      </c>
      <c r="BA58" s="24">
        <v>7.8533025435260759</v>
      </c>
      <c r="BB58" s="35">
        <v>102.8244673212256</v>
      </c>
      <c r="BD58" s="9" t="s">
        <v>347</v>
      </c>
      <c r="BE58" s="26">
        <v>0.1196452485331</v>
      </c>
      <c r="BF58" s="30">
        <v>61.823798420993349</v>
      </c>
      <c r="BG58" s="30">
        <v>19.852569445284246</v>
      </c>
      <c r="BH58" s="26">
        <v>9.5255392058053057E-2</v>
      </c>
      <c r="BI58" s="26">
        <v>5.3532358745961206</v>
      </c>
      <c r="BJ58" s="26">
        <v>23.0045163794688</v>
      </c>
      <c r="BK58" s="26">
        <v>75.420136733185785</v>
      </c>
      <c r="BL58" s="26">
        <v>22.857264312417517</v>
      </c>
      <c r="BM58" s="26">
        <v>40.17156137781307</v>
      </c>
      <c r="BN58" s="26">
        <v>17.715997065378154</v>
      </c>
      <c r="BO58" s="26">
        <v>0.61158524289830518</v>
      </c>
      <c r="BP58" s="26">
        <v>1.4485449809720679</v>
      </c>
      <c r="BQ58" s="26">
        <v>295.48945398960461</v>
      </c>
      <c r="BR58" s="26">
        <v>3.2029399753645529</v>
      </c>
      <c r="BS58" s="26">
        <v>7.1246848899215998</v>
      </c>
      <c r="BT58" s="26">
        <v>0.32372157667478674</v>
      </c>
      <c r="BU58" s="26">
        <v>0.26555418135658593</v>
      </c>
      <c r="BV58" s="26">
        <v>102.5086763143829</v>
      </c>
      <c r="BW58" s="26">
        <v>2.1632469324484247</v>
      </c>
      <c r="BX58" s="26">
        <v>3.8635451446780875</v>
      </c>
      <c r="BY58" s="26">
        <v>0.47961820219490725</v>
      </c>
      <c r="BZ58" s="26">
        <v>1.2416224035745989</v>
      </c>
      <c r="CA58" s="26">
        <v>0.33154047680198928</v>
      </c>
      <c r="CB58" s="26">
        <v>0.42757763231593293</v>
      </c>
      <c r="CC58" s="26">
        <v>0.39804195315739915</v>
      </c>
      <c r="CD58" s="26">
        <v>6.7854036884524849E-2</v>
      </c>
      <c r="CE58" s="26">
        <v>0.49015337646388196</v>
      </c>
      <c r="CF58" s="26">
        <v>9.5356488713346857E-2</v>
      </c>
      <c r="CG58" s="26">
        <v>0.30500270916614752</v>
      </c>
      <c r="CH58" s="26">
        <v>4.903176281847741E-2</v>
      </c>
      <c r="CI58" s="26">
        <v>0.36213144351212562</v>
      </c>
      <c r="CJ58" s="26">
        <v>5.4692051984719707E-2</v>
      </c>
      <c r="CK58" s="26">
        <v>0.22932951672006602</v>
      </c>
      <c r="CL58" s="26">
        <v>2.9702064734668049E-2</v>
      </c>
      <c r="CM58" s="26">
        <v>3.379051775368449</v>
      </c>
      <c r="CN58" s="26">
        <v>0.28650237915053922</v>
      </c>
      <c r="CO58" s="26">
        <v>6.2747328113258463E-2</v>
      </c>
    </row>
    <row r="59" spans="1:93" s="3" customFormat="1" ht="12" customHeight="1">
      <c r="A59" s="17" t="s">
        <v>348</v>
      </c>
      <c r="B59" s="18" t="s">
        <v>283</v>
      </c>
      <c r="C59" s="18" t="s">
        <v>283</v>
      </c>
      <c r="D59" s="18" t="s">
        <v>283</v>
      </c>
      <c r="E59" s="34" t="s">
        <v>283</v>
      </c>
      <c r="F59" s="34" t="s">
        <v>283</v>
      </c>
      <c r="G59" s="34" t="s">
        <v>283</v>
      </c>
      <c r="H59" s="18" t="s">
        <v>465</v>
      </c>
      <c r="I59" s="34" t="s">
        <v>284</v>
      </c>
      <c r="J59" s="103" t="s">
        <v>586</v>
      </c>
      <c r="K59" s="19" t="s">
        <v>292</v>
      </c>
      <c r="L59" s="101">
        <v>3</v>
      </c>
      <c r="M59" s="22">
        <v>51.030154099036999</v>
      </c>
      <c r="N59" s="20">
        <v>0.10973024151744208</v>
      </c>
      <c r="O59" s="22">
        <v>28.081736965942</v>
      </c>
      <c r="P59" s="22">
        <v>2.4885420304090804</v>
      </c>
      <c r="Q59" s="20">
        <v>4.2925857201575303E-2</v>
      </c>
      <c r="R59" s="22">
        <v>1.83293884172069</v>
      </c>
      <c r="S59" s="22">
        <v>12.568529666970001</v>
      </c>
      <c r="T59" s="22">
        <v>3.1984275733837082</v>
      </c>
      <c r="U59" s="22">
        <v>0.24882935891809413</v>
      </c>
      <c r="V59" s="22">
        <v>4.2426146312768719E-2</v>
      </c>
      <c r="W59" s="26">
        <v>0.66706491437677906</v>
      </c>
      <c r="X59" s="20">
        <f t="shared" si="0"/>
        <v>100.31130569578916</v>
      </c>
      <c r="Y59" s="22">
        <f t="shared" si="1"/>
        <v>99.644240781412378</v>
      </c>
      <c r="Z59" s="23">
        <f t="shared" si="13"/>
        <v>1.0035702938353261</v>
      </c>
      <c r="AA59" s="22"/>
      <c r="AB59" s="22">
        <f t="shared" si="31"/>
        <v>51.212346743632537</v>
      </c>
      <c r="AC59" s="22">
        <f t="shared" si="32"/>
        <v>0.11012201072228066</v>
      </c>
      <c r="AD59" s="22">
        <f t="shared" si="33"/>
        <v>28.181997018316753</v>
      </c>
      <c r="AE59" s="22">
        <f t="shared" si="34"/>
        <v>2.4974268566791999</v>
      </c>
      <c r="AF59" s="22">
        <f t="shared" si="35"/>
        <v>4.3079115124918174E-2</v>
      </c>
      <c r="AG59" s="22">
        <f t="shared" si="36"/>
        <v>1.8394829719678152</v>
      </c>
      <c r="AH59" s="22">
        <f t="shared" si="37"/>
        <v>12.613403010959098</v>
      </c>
      <c r="AI59" s="22">
        <f t="shared" si="38"/>
        <v>3.2098468996316973</v>
      </c>
      <c r="AJ59" s="22">
        <f t="shared" si="39"/>
        <v>0.24971775284428754</v>
      </c>
      <c r="AK59" s="22">
        <f t="shared" si="40"/>
        <v>4.257762012140584E-2</v>
      </c>
      <c r="AL59" s="22">
        <f t="shared" si="14"/>
        <v>100</v>
      </c>
      <c r="AM59" s="22"/>
      <c r="AN59" s="22">
        <f t="shared" si="15"/>
        <v>2.2471846856399442</v>
      </c>
      <c r="AO59" s="22">
        <f t="shared" si="16"/>
        <v>2.1348254513579468</v>
      </c>
      <c r="AP59" s="22">
        <f t="shared" si="17"/>
        <v>0.12471875005301719</v>
      </c>
      <c r="AQ59" s="22"/>
      <c r="AR59" s="35">
        <v>5.4772353671641056</v>
      </c>
      <c r="AS59" s="24">
        <v>33.385110399061908</v>
      </c>
      <c r="AT59" s="24">
        <v>136.2146341984845</v>
      </c>
      <c r="AU59" s="24">
        <v>10.496369070848678</v>
      </c>
      <c r="AV59" s="24">
        <v>174.72272028586301</v>
      </c>
      <c r="AW59" s="24">
        <v>9.7739270044400008</v>
      </c>
      <c r="AX59" s="24">
        <v>25.0189330046639</v>
      </c>
      <c r="AY59" s="24">
        <v>336.1255480108</v>
      </c>
      <c r="AZ59" s="24">
        <v>2.7591010820250328</v>
      </c>
      <c r="BA59" s="24">
        <v>14.043130954692399</v>
      </c>
      <c r="BB59" s="35">
        <v>130.38399784879184</v>
      </c>
      <c r="BD59" s="9" t="s">
        <v>348</v>
      </c>
      <c r="BE59" s="26">
        <v>0.11388360642227</v>
      </c>
      <c r="BF59" s="30">
        <v>34.329550825171367</v>
      </c>
      <c r="BG59" s="30">
        <v>137.75068330069911</v>
      </c>
      <c r="BH59" s="26">
        <v>3.9485929716775912E-2</v>
      </c>
      <c r="BI59" s="26">
        <v>2.5457975381030664</v>
      </c>
      <c r="BJ59" s="26">
        <v>11.589736744441028</v>
      </c>
      <c r="BK59" s="26">
        <v>175.96745635583358</v>
      </c>
      <c r="BL59" s="26">
        <v>8.4088198523478326</v>
      </c>
      <c r="BM59" s="26">
        <v>26.273762250780457</v>
      </c>
      <c r="BN59" s="26">
        <v>19.67388440916756</v>
      </c>
      <c r="BO59" s="26">
        <v>0.35036667699980706</v>
      </c>
      <c r="BP59" s="26">
        <v>4.3689194624279306</v>
      </c>
      <c r="BQ59" s="26">
        <v>336.92125548010836</v>
      </c>
      <c r="BR59" s="26">
        <v>2.9955282695688474</v>
      </c>
      <c r="BS59" s="26">
        <v>13.841083850213655</v>
      </c>
      <c r="BT59" s="26">
        <v>0.86982566143283857</v>
      </c>
      <c r="BU59" s="26">
        <v>0.46687642169663079</v>
      </c>
      <c r="BV59" s="26">
        <v>114.85984120849793</v>
      </c>
      <c r="BW59" s="26">
        <v>3.7596787849679378</v>
      </c>
      <c r="BX59" s="26">
        <v>6.4083345996494181</v>
      </c>
      <c r="BY59" s="26">
        <v>0.82080801493121447</v>
      </c>
      <c r="BZ59" s="26">
        <v>2.3304625105116159</v>
      </c>
      <c r="CA59" s="26">
        <v>0.47624504791252165</v>
      </c>
      <c r="CB59" s="26">
        <v>0.49970420681357386</v>
      </c>
      <c r="CC59" s="26">
        <v>0.45432498961179368</v>
      </c>
      <c r="CD59" s="26">
        <v>7.1946077444466863E-2</v>
      </c>
      <c r="CE59" s="26">
        <v>0.50027886180891246</v>
      </c>
      <c r="CF59" s="26">
        <v>9.1101074121459763E-2</v>
      </c>
      <c r="CG59" s="26">
        <v>0.27255216622453204</v>
      </c>
      <c r="CH59" s="26">
        <v>4.0831129288923365E-2</v>
      </c>
      <c r="CI59" s="26">
        <v>0.28870809432739725</v>
      </c>
      <c r="CJ59" s="26">
        <v>4.0983819854639253E-2</v>
      </c>
      <c r="CK59" s="26">
        <v>0.38083765879104547</v>
      </c>
      <c r="CL59" s="26">
        <v>7.3280031883903168E-2</v>
      </c>
      <c r="CM59" s="26">
        <v>4.3617431663854767</v>
      </c>
      <c r="CN59" s="26">
        <v>0.64809850914159184</v>
      </c>
      <c r="CO59" s="26">
        <v>0.17073848572124151</v>
      </c>
    </row>
    <row r="60" spans="1:93" s="3" customFormat="1" ht="12" customHeight="1">
      <c r="A60" s="17" t="s">
        <v>349</v>
      </c>
      <c r="B60" s="18" t="s">
        <v>283</v>
      </c>
      <c r="C60" s="18" t="s">
        <v>283</v>
      </c>
      <c r="D60" s="18" t="s">
        <v>283</v>
      </c>
      <c r="E60" s="34" t="s">
        <v>283</v>
      </c>
      <c r="F60" s="34" t="s">
        <v>283</v>
      </c>
      <c r="G60" s="34" t="s">
        <v>283</v>
      </c>
      <c r="H60" s="18" t="s">
        <v>465</v>
      </c>
      <c r="I60" s="34" t="s">
        <v>284</v>
      </c>
      <c r="J60" s="103" t="s">
        <v>587</v>
      </c>
      <c r="K60" s="19" t="s">
        <v>292</v>
      </c>
      <c r="L60" s="101">
        <v>3</v>
      </c>
      <c r="M60" s="22">
        <v>50.278237139355227</v>
      </c>
      <c r="N60" s="20">
        <v>0.1437417637982662</v>
      </c>
      <c r="O60" s="22">
        <v>26.505849013004187</v>
      </c>
      <c r="P60" s="22">
        <v>3.8560668741666038</v>
      </c>
      <c r="Q60" s="20">
        <v>7.9215975658422005E-2</v>
      </c>
      <c r="R60" s="22">
        <v>2.990412623583635</v>
      </c>
      <c r="S60" s="22">
        <v>11.864524430244396</v>
      </c>
      <c r="T60" s="22">
        <v>3.0586812684400697</v>
      </c>
      <c r="U60" s="22">
        <v>0.22405314640808752</v>
      </c>
      <c r="V60" s="22">
        <v>4.0898944922018399E-2</v>
      </c>
      <c r="W60" s="26">
        <v>0.8390918065154499</v>
      </c>
      <c r="X60" s="20">
        <f t="shared" si="0"/>
        <v>99.880772986096375</v>
      </c>
      <c r="Y60" s="22">
        <f t="shared" si="1"/>
        <v>99.04168117958092</v>
      </c>
      <c r="Z60" s="23">
        <f t="shared" si="13"/>
        <v>1.0096759143120912</v>
      </c>
      <c r="AA60" s="22"/>
      <c r="AB60" s="22">
        <f t="shared" si="31"/>
        <v>50.764725053678632</v>
      </c>
      <c r="AC60" s="22">
        <f t="shared" si="32"/>
        <v>0.14513259678784707</v>
      </c>
      <c r="AD60" s="22">
        <f t="shared" si="33"/>
        <v>26.762317336823244</v>
      </c>
      <c r="AE60" s="22">
        <f t="shared" si="34"/>
        <v>3.8933778468227334</v>
      </c>
      <c r="AF60" s="22">
        <f t="shared" si="35"/>
        <v>7.99824626510416E-2</v>
      </c>
      <c r="AG60" s="22">
        <f t="shared" si="36"/>
        <v>3.0193475998872263</v>
      </c>
      <c r="AH60" s="22">
        <f t="shared" si="37"/>
        <v>11.979324551985155</v>
      </c>
      <c r="AI60" s="22">
        <f t="shared" si="38"/>
        <v>3.0882768063014945</v>
      </c>
      <c r="AJ60" s="22">
        <f t="shared" si="39"/>
        <v>0.2262210654540866</v>
      </c>
      <c r="AK60" s="22">
        <f t="shared" si="40"/>
        <v>4.129467960853879E-2</v>
      </c>
      <c r="AL60" s="22">
        <f t="shared" si="14"/>
        <v>100</v>
      </c>
      <c r="AM60" s="22"/>
      <c r="AN60" s="22">
        <f t="shared" si="15"/>
        <v>3.5032613865710958</v>
      </c>
      <c r="AO60" s="22">
        <f t="shared" si="16"/>
        <v>3.3280983172425409</v>
      </c>
      <c r="AP60" s="22">
        <f t="shared" si="17"/>
        <v>0.1944310069546959</v>
      </c>
      <c r="AQ60" s="22"/>
      <c r="AR60" s="35">
        <v>8.8106962168526071</v>
      </c>
      <c r="AS60" s="24">
        <v>49.399578759157059</v>
      </c>
      <c r="AT60" s="24">
        <v>23.051322335154801</v>
      </c>
      <c r="AU60" s="24">
        <v>16.571121057061962</v>
      </c>
      <c r="AV60" s="24">
        <v>114.859739663971</v>
      </c>
      <c r="AW60" s="24">
        <v>20.599212747620001</v>
      </c>
      <c r="AX60" s="24">
        <v>28.519889407698901</v>
      </c>
      <c r="AY60" s="24">
        <v>323.2291481234364</v>
      </c>
      <c r="AZ60" s="24">
        <v>3.6643406596296852</v>
      </c>
      <c r="BA60" s="24">
        <v>20.4076253094733</v>
      </c>
      <c r="BB60" s="35">
        <v>96.884307016338525</v>
      </c>
      <c r="BD60" s="9" t="s">
        <v>349</v>
      </c>
      <c r="BE60" s="26">
        <v>0.14256368920842999</v>
      </c>
      <c r="BF60" s="30">
        <v>52.89193465315067</v>
      </c>
      <c r="BG60" s="30">
        <v>25.643149636831495</v>
      </c>
      <c r="BH60" s="26">
        <v>6.5789434914009681E-2</v>
      </c>
      <c r="BI60" s="26">
        <v>3.9685444838239867</v>
      </c>
      <c r="BJ60" s="26">
        <v>16.9849371311388</v>
      </c>
      <c r="BK60" s="26">
        <v>121.05796111120925</v>
      </c>
      <c r="BL60" s="26">
        <v>15.122884269770788</v>
      </c>
      <c r="BM60" s="26">
        <v>28.467677517469212</v>
      </c>
      <c r="BN60" s="26">
        <v>18.906254613385979</v>
      </c>
      <c r="BO60" s="26">
        <v>0.48801237849155449</v>
      </c>
      <c r="BP60" s="26">
        <v>3.3007395873540828</v>
      </c>
      <c r="BQ60" s="26">
        <v>327.27843986692</v>
      </c>
      <c r="BR60" s="26">
        <v>3.8126528274829865</v>
      </c>
      <c r="BS60" s="26">
        <v>18.615503351273411</v>
      </c>
      <c r="BT60" s="26">
        <v>0.81631412595058617</v>
      </c>
      <c r="BU60" s="26">
        <v>0.38984496951582326</v>
      </c>
      <c r="BV60" s="26">
        <v>92.159070669905333</v>
      </c>
      <c r="BW60" s="26">
        <v>3.1237334237956791</v>
      </c>
      <c r="BX60" s="26">
        <v>5.650895452901235</v>
      </c>
      <c r="BY60" s="26">
        <v>0.69751303282418753</v>
      </c>
      <c r="BZ60" s="26">
        <v>2.1000344850332033</v>
      </c>
      <c r="CA60" s="26">
        <v>0.47059133813335291</v>
      </c>
      <c r="CB60" s="26">
        <v>0.47190734266727052</v>
      </c>
      <c r="CC60" s="26">
        <v>0.50960277352079952</v>
      </c>
      <c r="CD60" s="26">
        <v>8.7917108011766096E-2</v>
      </c>
      <c r="CE60" s="26">
        <v>0.59464934150029403</v>
      </c>
      <c r="CF60" s="26">
        <v>0.11883609025286043</v>
      </c>
      <c r="CG60" s="26">
        <v>0.33075918269591337</v>
      </c>
      <c r="CH60" s="26">
        <v>5.3681599629278244E-2</v>
      </c>
      <c r="CI60" s="26">
        <v>0.377746398658445</v>
      </c>
      <c r="CJ60" s="26">
        <v>5.3147463639069151E-2</v>
      </c>
      <c r="CK60" s="26">
        <v>0.48477624843466499</v>
      </c>
      <c r="CL60" s="26">
        <v>5.798519069808189E-2</v>
      </c>
      <c r="CM60" s="26">
        <v>3.3633855808625617</v>
      </c>
      <c r="CN60" s="26">
        <v>0.44796999126545206</v>
      </c>
      <c r="CO60" s="26">
        <v>0.12283407093789864</v>
      </c>
    </row>
    <row r="61" spans="1:93" s="3" customFormat="1" ht="12" customHeight="1">
      <c r="A61" s="17" t="s">
        <v>350</v>
      </c>
      <c r="B61" s="18" t="s">
        <v>283</v>
      </c>
      <c r="C61" s="18" t="s">
        <v>283</v>
      </c>
      <c r="D61" s="18" t="s">
        <v>283</v>
      </c>
      <c r="E61" s="34" t="s">
        <v>283</v>
      </c>
      <c r="F61" s="34" t="s">
        <v>283</v>
      </c>
      <c r="G61" s="34" t="s">
        <v>283</v>
      </c>
      <c r="H61" s="18" t="s">
        <v>465</v>
      </c>
      <c r="I61" s="34" t="s">
        <v>288</v>
      </c>
      <c r="J61" s="103" t="s">
        <v>305</v>
      </c>
      <c r="K61" s="19" t="s">
        <v>292</v>
      </c>
      <c r="L61" s="101">
        <v>3</v>
      </c>
      <c r="M61" s="22">
        <v>50.017708493884903</v>
      </c>
      <c r="N61" s="20">
        <v>0.17617434793231959</v>
      </c>
      <c r="O61" s="22">
        <v>21.444806715304736</v>
      </c>
      <c r="P61" s="22">
        <v>6.0102856442605406</v>
      </c>
      <c r="Q61" s="20">
        <v>0.113417058191343</v>
      </c>
      <c r="R61" s="22">
        <v>5.6253185477507159</v>
      </c>
      <c r="S61" s="22">
        <v>12.7514519698766</v>
      </c>
      <c r="T61" s="22">
        <v>2.3758804492115364</v>
      </c>
      <c r="U61" s="22">
        <v>0.2280823802433406</v>
      </c>
      <c r="V61" s="22">
        <v>3.9862336987087188E-2</v>
      </c>
      <c r="W61" s="26">
        <v>0.50715990453466109</v>
      </c>
      <c r="X61" s="20">
        <f t="shared" si="0"/>
        <v>99.290147848177753</v>
      </c>
      <c r="Y61" s="22">
        <f t="shared" si="1"/>
        <v>98.782987943643093</v>
      </c>
      <c r="Z61" s="23">
        <f t="shared" si="13"/>
        <v>1.012320057144366</v>
      </c>
      <c r="AA61" s="22"/>
      <c r="AB61" s="22">
        <f t="shared" si="31"/>
        <v>50.633929520759807</v>
      </c>
      <c r="AC61" s="22">
        <f t="shared" si="32"/>
        <v>0.1783448259662172</v>
      </c>
      <c r="AD61" s="22">
        <f t="shared" si="33"/>
        <v>21.709007959487174</v>
      </c>
      <c r="AE61" s="22">
        <f t="shared" si="34"/>
        <v>6.0843327068517929</v>
      </c>
      <c r="AF61" s="22">
        <f t="shared" si="35"/>
        <v>0.11481436282940623</v>
      </c>
      <c r="AG61" s="22">
        <f t="shared" si="36"/>
        <v>5.6946227937142666</v>
      </c>
      <c r="AH61" s="22">
        <f t="shared" si="37"/>
        <v>12.908550586819118</v>
      </c>
      <c r="AI61" s="22">
        <f t="shared" si="38"/>
        <v>2.4051514321140046</v>
      </c>
      <c r="AJ61" s="22">
        <f t="shared" si="39"/>
        <v>0.23089236820156156</v>
      </c>
      <c r="AK61" s="22">
        <f t="shared" si="40"/>
        <v>4.0353443256676079E-2</v>
      </c>
      <c r="AL61" s="22">
        <f t="shared" si="14"/>
        <v>100.00000000000003</v>
      </c>
      <c r="AM61" s="22"/>
      <c r="AN61" s="22">
        <f t="shared" si="15"/>
        <v>5.4746825696252435</v>
      </c>
      <c r="AO61" s="22">
        <f t="shared" si="16"/>
        <v>5.2009484411439812</v>
      </c>
      <c r="AP61" s="22">
        <f t="shared" si="17"/>
        <v>0.30384488261420106</v>
      </c>
      <c r="AQ61" s="22"/>
      <c r="AR61" s="35">
        <v>24.740888439598599</v>
      </c>
      <c r="AS61" s="24">
        <v>112.05178684805099</v>
      </c>
      <c r="AT61" s="24">
        <v>75.402231561816265</v>
      </c>
      <c r="AU61" s="24">
        <v>24.823773584439216</v>
      </c>
      <c r="AV61" s="24">
        <v>77.559703888989603</v>
      </c>
      <c r="AW61" s="24">
        <v>35.049618732829998</v>
      </c>
      <c r="AX61" s="24">
        <v>39.815549948040399</v>
      </c>
      <c r="AY61" s="24">
        <v>246.80968349889241</v>
      </c>
      <c r="AZ61" s="24">
        <v>5.6460347282086536</v>
      </c>
      <c r="BA61" s="24">
        <v>10.602170076951399</v>
      </c>
      <c r="BB61" s="35">
        <v>77.593227784158117</v>
      </c>
      <c r="BD61" s="9" t="s">
        <v>350</v>
      </c>
      <c r="BE61" s="26">
        <v>0.19042362075508701</v>
      </c>
      <c r="BF61" s="30">
        <v>109.68334475735035</v>
      </c>
      <c r="BG61" s="30">
        <v>70.354844300712188</v>
      </c>
      <c r="BH61" s="26">
        <v>0.10592340151565952</v>
      </c>
      <c r="BI61" s="26">
        <v>6.0423724563515249</v>
      </c>
      <c r="BJ61" s="26">
        <v>23.0009865767225</v>
      </c>
      <c r="BK61" s="26">
        <v>79.516567873857383</v>
      </c>
      <c r="BL61" s="26">
        <v>32.499048029987541</v>
      </c>
      <c r="BM61" s="26">
        <v>37.712264697384875</v>
      </c>
      <c r="BN61" s="26">
        <v>16.385469211995069</v>
      </c>
      <c r="BO61" s="26">
        <v>0.71127865340963536</v>
      </c>
      <c r="BP61" s="26">
        <v>3.6773911607576464</v>
      </c>
      <c r="BQ61" s="26">
        <v>246.80968349889241</v>
      </c>
      <c r="BR61" s="26">
        <v>5.9232728047351095</v>
      </c>
      <c r="BS61" s="26">
        <v>9.7634095676621548</v>
      </c>
      <c r="BT61" s="26">
        <v>0.43195047680271903</v>
      </c>
      <c r="BU61" s="26">
        <v>0.29273378409320483</v>
      </c>
      <c r="BV61" s="26">
        <v>72.893158748631876</v>
      </c>
      <c r="BW61" s="26">
        <v>2.5034517583356597</v>
      </c>
      <c r="BX61" s="26">
        <v>4.8663659131716326</v>
      </c>
      <c r="BY61" s="26">
        <v>0.6596836063097935</v>
      </c>
      <c r="BZ61" s="26">
        <v>2.1454033592144923</v>
      </c>
      <c r="CA61" s="26">
        <v>0.67310826964933157</v>
      </c>
      <c r="CB61" s="26">
        <v>0.41517794678710901</v>
      </c>
      <c r="CC61" s="26">
        <v>0.67212394049048885</v>
      </c>
      <c r="CD61" s="26">
        <v>0.13039091567343278</v>
      </c>
      <c r="CE61" s="26">
        <v>0.92767143290251275</v>
      </c>
      <c r="CF61" s="26">
        <v>0.1756876871941451</v>
      </c>
      <c r="CG61" s="26">
        <v>0.52922103210297722</v>
      </c>
      <c r="CH61" s="26">
        <v>8.5705410857418216E-2</v>
      </c>
      <c r="CI61" s="26">
        <v>0.60260212828422133</v>
      </c>
      <c r="CJ61" s="26">
        <v>8.1519678024571746E-2</v>
      </c>
      <c r="CK61" s="26">
        <v>0.31625176931014587</v>
      </c>
      <c r="CL61" s="26">
        <v>4.9499208386667687E-2</v>
      </c>
      <c r="CM61" s="26">
        <v>3.4018120568768389</v>
      </c>
      <c r="CN61" s="26">
        <v>0.27007400031602957</v>
      </c>
      <c r="CO61" s="26">
        <v>5.8740516231357565E-2</v>
      </c>
    </row>
    <row r="62" spans="1:93" s="3" customFormat="1" ht="12" customHeight="1">
      <c r="A62" s="17" t="s">
        <v>351</v>
      </c>
      <c r="B62" s="18" t="s">
        <v>283</v>
      </c>
      <c r="C62" s="18" t="s">
        <v>283</v>
      </c>
      <c r="D62" s="18" t="s">
        <v>283</v>
      </c>
      <c r="E62" s="34" t="s">
        <v>283</v>
      </c>
      <c r="F62" s="34" t="s">
        <v>283</v>
      </c>
      <c r="G62" s="34" t="s">
        <v>283</v>
      </c>
      <c r="H62" s="18" t="s">
        <v>465</v>
      </c>
      <c r="I62" s="34" t="s">
        <v>284</v>
      </c>
      <c r="J62" s="103" t="s">
        <v>403</v>
      </c>
      <c r="K62" s="19" t="s">
        <v>292</v>
      </c>
      <c r="L62" s="101">
        <v>3</v>
      </c>
      <c r="M62" s="22">
        <v>51.6619502365401</v>
      </c>
      <c r="N62" s="20">
        <v>0.13983376253425381</v>
      </c>
      <c r="O62" s="22">
        <v>26.892771504969001</v>
      </c>
      <c r="P62" s="22">
        <v>1.7290453103916998</v>
      </c>
      <c r="Q62" s="20">
        <v>2.81504837664566E-2</v>
      </c>
      <c r="R62" s="22">
        <v>1.0879422766783928</v>
      </c>
      <c r="S62" s="22">
        <v>12.84733492907</v>
      </c>
      <c r="T62" s="22">
        <v>3.3203800424515002</v>
      </c>
      <c r="U62" s="22">
        <v>0.27908531892002875</v>
      </c>
      <c r="V62" s="22">
        <v>7.3341856333049432E-2</v>
      </c>
      <c r="W62" s="26">
        <v>0.87258304412501675</v>
      </c>
      <c r="X62" s="20">
        <f t="shared" si="0"/>
        <v>98.932418765779488</v>
      </c>
      <c r="Y62" s="22">
        <f t="shared" si="1"/>
        <v>98.059835721654466</v>
      </c>
      <c r="Z62" s="23">
        <f t="shared" si="13"/>
        <v>1.0197855142634824</v>
      </c>
      <c r="AA62" s="22"/>
      <c r="AB62" s="22">
        <f t="shared" si="31"/>
        <v>52.684108489824482</v>
      </c>
      <c r="AC62" s="22">
        <f t="shared" si="32"/>
        <v>0.1426004454373917</v>
      </c>
      <c r="AD62" s="22">
        <f t="shared" si="33"/>
        <v>27.424858819165138</v>
      </c>
      <c r="AE62" s="22">
        <f t="shared" si="34"/>
        <v>1.7632553610426622</v>
      </c>
      <c r="AF62" s="22">
        <f t="shared" si="35"/>
        <v>2.8707455564541757E-2</v>
      </c>
      <c r="AG62" s="22">
        <f t="shared" si="36"/>
        <v>1.1094677741114587</v>
      </c>
      <c r="AH62" s="22">
        <f t="shared" si="37"/>
        <v>13.10152605755685</v>
      </c>
      <c r="AI62" s="22">
        <f t="shared" si="38"/>
        <v>3.3860754691416068</v>
      </c>
      <c r="AJ62" s="22">
        <f t="shared" si="39"/>
        <v>0.28460716547824949</v>
      </c>
      <c r="AK62" s="22">
        <f t="shared" si="40"/>
        <v>7.4792962677637256E-2</v>
      </c>
      <c r="AL62" s="22">
        <f t="shared" si="14"/>
        <v>100.00000000000001</v>
      </c>
      <c r="AM62" s="22"/>
      <c r="AN62" s="22">
        <f t="shared" si="15"/>
        <v>1.5865771738661876</v>
      </c>
      <c r="AO62" s="22">
        <f t="shared" si="16"/>
        <v>1.5072483151728782</v>
      </c>
      <c r="AP62" s="22">
        <f t="shared" si="17"/>
        <v>8.8055033149573456E-2</v>
      </c>
      <c r="AQ62" s="22"/>
      <c r="AR62" s="35">
        <v>3.5049374566811706</v>
      </c>
      <c r="AS62" s="24">
        <v>27.746685237428338</v>
      </c>
      <c r="AT62" s="24">
        <v>12.3181643422365</v>
      </c>
      <c r="AU62" s="24">
        <v>7.457774169188446</v>
      </c>
      <c r="AV62" s="24">
        <v>65.920245970739003</v>
      </c>
      <c r="AW62" s="24">
        <v>35.596590327601</v>
      </c>
      <c r="AX62" s="24">
        <v>7.8882730469595996</v>
      </c>
      <c r="AY62" s="24">
        <v>334.76222086046641</v>
      </c>
      <c r="AZ62" s="24">
        <v>2.9418960312430795</v>
      </c>
      <c r="BA62" s="24">
        <v>10.992832787212301</v>
      </c>
      <c r="BB62" s="35">
        <v>132.96554993701278</v>
      </c>
      <c r="BD62" s="9" t="s">
        <v>351</v>
      </c>
      <c r="BE62" s="26">
        <v>0.12698909589509616</v>
      </c>
      <c r="BF62" s="30">
        <v>25.658384926596671</v>
      </c>
      <c r="BG62" s="30">
        <v>13.603724901175982</v>
      </c>
      <c r="BH62" s="26">
        <v>2.8579136068521555E-2</v>
      </c>
      <c r="BI62" s="26">
        <v>1.9433119665668008</v>
      </c>
      <c r="BJ62" s="26">
        <v>7.0863429699260729</v>
      </c>
      <c r="BK62" s="26">
        <v>67.543622827239972</v>
      </c>
      <c r="BL62" s="26">
        <v>34.607059197993912</v>
      </c>
      <c r="BM62" s="26">
        <v>9.3245858017280483</v>
      </c>
      <c r="BN62" s="26">
        <v>19.420473123442697</v>
      </c>
      <c r="BO62" s="26">
        <v>0.35245995537370389</v>
      </c>
      <c r="BP62" s="26">
        <v>6.052128734579771</v>
      </c>
      <c r="BQ62" s="26">
        <v>340.59385051706408</v>
      </c>
      <c r="BR62" s="26">
        <v>2.8923729761438306</v>
      </c>
      <c r="BS62" s="26">
        <v>12.901847066107653</v>
      </c>
      <c r="BT62" s="26">
        <v>0.77079300226069347</v>
      </c>
      <c r="BU62" s="26">
        <v>0.57142556812217782</v>
      </c>
      <c r="BV62" s="26">
        <v>101.6031136004177</v>
      </c>
      <c r="BW62" s="26">
        <v>3.3386468658242507</v>
      </c>
      <c r="BX62" s="26">
        <v>5.9016301306971206</v>
      </c>
      <c r="BY62" s="26">
        <v>0.70056321259943</v>
      </c>
      <c r="BZ62" s="26">
        <v>2.0349923400521717</v>
      </c>
      <c r="CA62" s="26">
        <v>0.44806132113894959</v>
      </c>
      <c r="CB62" s="26">
        <v>0.47234500125232393</v>
      </c>
      <c r="CC62" s="26">
        <v>0.43367188061168982</v>
      </c>
      <c r="CD62" s="26">
        <v>6.64787601262187E-2</v>
      </c>
      <c r="CE62" s="26">
        <v>0.45834807295083785</v>
      </c>
      <c r="CF62" s="26">
        <v>8.8482648243984344E-2</v>
      </c>
      <c r="CG62" s="26">
        <v>0.25208372111477917</v>
      </c>
      <c r="CH62" s="26">
        <v>4.1817012616417806E-2</v>
      </c>
      <c r="CI62" s="26">
        <v>0.28820081029045852</v>
      </c>
      <c r="CJ62" s="26">
        <v>3.8328589655337184E-2</v>
      </c>
      <c r="CK62" s="26">
        <v>0.34461824614392833</v>
      </c>
      <c r="CL62" s="26">
        <v>7.5797787902693509E-2</v>
      </c>
      <c r="CM62" s="26">
        <v>3.1483115936789718</v>
      </c>
      <c r="CN62" s="26">
        <v>0.73605507935886272</v>
      </c>
      <c r="CO62" s="26">
        <v>0.18047938720267243</v>
      </c>
    </row>
    <row r="63" spans="1:93" s="3" customFormat="1" ht="12" customHeight="1">
      <c r="A63" s="17" t="s">
        <v>352</v>
      </c>
      <c r="B63" s="18" t="s">
        <v>283</v>
      </c>
      <c r="C63" s="18" t="s">
        <v>283</v>
      </c>
      <c r="D63" s="18" t="s">
        <v>283</v>
      </c>
      <c r="E63" s="34" t="s">
        <v>283</v>
      </c>
      <c r="F63" s="34" t="s">
        <v>283</v>
      </c>
      <c r="G63" s="34" t="s">
        <v>283</v>
      </c>
      <c r="H63" s="18" t="s">
        <v>465</v>
      </c>
      <c r="I63" s="34" t="s">
        <v>284</v>
      </c>
      <c r="J63" s="103" t="s">
        <v>403</v>
      </c>
      <c r="K63" s="19" t="s">
        <v>292</v>
      </c>
      <c r="L63" s="101">
        <v>3</v>
      </c>
      <c r="M63" s="22">
        <v>51.006739290488291</v>
      </c>
      <c r="N63" s="20">
        <v>9.2788732096164173E-2</v>
      </c>
      <c r="O63" s="22">
        <v>28.682117506172478</v>
      </c>
      <c r="P63" s="22">
        <v>2.0057462718077792</v>
      </c>
      <c r="Q63" s="20">
        <v>3.1438660127026799E-2</v>
      </c>
      <c r="R63" s="22">
        <v>1.2992121882627121</v>
      </c>
      <c r="S63" s="22">
        <v>12.535042663730085</v>
      </c>
      <c r="T63" s="22">
        <v>3.403521660677074</v>
      </c>
      <c r="U63" s="22">
        <v>0.26916211597707435</v>
      </c>
      <c r="V63" s="22">
        <v>4.6971358022927408E-2</v>
      </c>
      <c r="W63" s="26">
        <v>0.77828776691292756</v>
      </c>
      <c r="X63" s="20">
        <f t="shared" si="0"/>
        <v>100.15102821427453</v>
      </c>
      <c r="Y63" s="22">
        <f t="shared" si="1"/>
        <v>99.372740447361608</v>
      </c>
      <c r="Z63" s="23">
        <f t="shared" si="13"/>
        <v>1.0063121893369809</v>
      </c>
      <c r="AA63" s="22"/>
      <c r="AB63" s="22">
        <f t="shared" si="31"/>
        <v>51.328703486351877</v>
      </c>
      <c r="AC63" s="22">
        <f t="shared" si="32"/>
        <v>9.337443214149356E-2</v>
      </c>
      <c r="AD63" s="22">
        <f t="shared" si="33"/>
        <v>28.863164462456972</v>
      </c>
      <c r="AE63" s="22">
        <f t="shared" si="34"/>
        <v>2.0184069220373733</v>
      </c>
      <c r="AF63" s="22">
        <f t="shared" si="35"/>
        <v>3.1637106902249586E-2</v>
      </c>
      <c r="AG63" s="22">
        <f t="shared" si="36"/>
        <v>1.3074130615839397</v>
      </c>
      <c r="AH63" s="22">
        <f t="shared" si="37"/>
        <v>12.614166226370681</v>
      </c>
      <c r="AI63" s="22">
        <f t="shared" si="38"/>
        <v>3.4250053338117832</v>
      </c>
      <c r="AJ63" s="22">
        <f t="shared" si="39"/>
        <v>0.27086111821546405</v>
      </c>
      <c r="AK63" s="22">
        <f t="shared" si="40"/>
        <v>4.7267850128183242E-2</v>
      </c>
      <c r="AL63" s="22">
        <f t="shared" si="14"/>
        <v>100.00000000000001</v>
      </c>
      <c r="AM63" s="22"/>
      <c r="AN63" s="22">
        <f t="shared" si="15"/>
        <v>1.8161625484492285</v>
      </c>
      <c r="AO63" s="22">
        <f t="shared" si="16"/>
        <v>1.7253544210267671</v>
      </c>
      <c r="AP63" s="22">
        <f t="shared" si="17"/>
        <v>0.10079702143893224</v>
      </c>
      <c r="AQ63" s="22"/>
      <c r="AR63" s="35">
        <v>4.0024069428141003</v>
      </c>
      <c r="AS63" s="24">
        <v>22.031738421947814</v>
      </c>
      <c r="AT63" s="24">
        <v>8.7884086793430995</v>
      </c>
      <c r="AU63" s="24">
        <v>8.8812932651858851</v>
      </c>
      <c r="AV63" s="24">
        <v>27.08366792247498</v>
      </c>
      <c r="AW63" s="24">
        <v>8.220734231922</v>
      </c>
      <c r="AX63" s="24">
        <v>21.4407675402988</v>
      </c>
      <c r="AY63" s="24">
        <v>356.20779064991126</v>
      </c>
      <c r="AZ63" s="24">
        <v>2.529340677193642</v>
      </c>
      <c r="BA63" s="24">
        <v>12.037007022674</v>
      </c>
      <c r="BB63" s="35">
        <v>100.79517209710991</v>
      </c>
      <c r="BD63" s="9" t="s">
        <v>352</v>
      </c>
      <c r="BE63" s="26">
        <v>0.10988496402748038</v>
      </c>
      <c r="BF63" s="30">
        <v>23.606357523810345</v>
      </c>
      <c r="BG63" s="30">
        <v>10.522179004953815</v>
      </c>
      <c r="BH63" s="26">
        <v>2.9582461780635477E-2</v>
      </c>
      <c r="BI63" s="26">
        <v>2.0372822078412702</v>
      </c>
      <c r="BJ63" s="26">
        <v>7.8179368567898653</v>
      </c>
      <c r="BK63" s="26">
        <v>24.678533457458023</v>
      </c>
      <c r="BL63" s="26">
        <v>6.7525230287015203</v>
      </c>
      <c r="BM63" s="26">
        <v>20.483497401714459</v>
      </c>
      <c r="BN63" s="26">
        <v>20.94681933110035</v>
      </c>
      <c r="BO63" s="26">
        <v>0.41365755094573259</v>
      </c>
      <c r="BP63" s="26">
        <v>5.4237889733129245</v>
      </c>
      <c r="BQ63" s="26">
        <v>366.65664981555511</v>
      </c>
      <c r="BR63" s="26">
        <v>2.5675021730200021</v>
      </c>
      <c r="BS63" s="26">
        <v>11.923552025816308</v>
      </c>
      <c r="BT63" s="26">
        <v>0.96674387675369644</v>
      </c>
      <c r="BU63" s="26">
        <v>0.5381078582807628</v>
      </c>
      <c r="BV63" s="26">
        <v>96.606234561874103</v>
      </c>
      <c r="BW63" s="26">
        <v>3.0565128827110106</v>
      </c>
      <c r="BX63" s="26">
        <v>5.3796769938896141</v>
      </c>
      <c r="BY63" s="26">
        <v>0.63598846638367568</v>
      </c>
      <c r="BZ63" s="26">
        <v>1.6933620602419424</v>
      </c>
      <c r="CA63" s="26">
        <v>0.36947933123175136</v>
      </c>
      <c r="CB63" s="26">
        <v>0.47770016494301659</v>
      </c>
      <c r="CC63" s="26">
        <v>0.41028604823146625</v>
      </c>
      <c r="CD63" s="26">
        <v>5.5719944006602629E-2</v>
      </c>
      <c r="CE63" s="26">
        <v>0.38874846075151304</v>
      </c>
      <c r="CF63" s="26">
        <v>7.4311265604108515E-2</v>
      </c>
      <c r="CG63" s="26">
        <v>0.21199601084341035</v>
      </c>
      <c r="CH63" s="26">
        <v>3.5312697522140175E-2</v>
      </c>
      <c r="CI63" s="26">
        <v>0.23017420987988099</v>
      </c>
      <c r="CJ63" s="26">
        <v>3.0399802566633702E-2</v>
      </c>
      <c r="CK63" s="26">
        <v>0.34086530756173405</v>
      </c>
      <c r="CL63" s="26">
        <v>7.5681928872780566E-2</v>
      </c>
      <c r="CM63" s="26">
        <v>3.608919496118181</v>
      </c>
      <c r="CN63" s="26">
        <v>0.57693016627048277</v>
      </c>
      <c r="CO63" s="26">
        <v>0.14975997598233254</v>
      </c>
    </row>
    <row r="64" spans="1:93" s="3" customFormat="1" ht="12" customHeight="1">
      <c r="A64" s="17" t="s">
        <v>353</v>
      </c>
      <c r="B64" s="18" t="s">
        <v>283</v>
      </c>
      <c r="C64" s="18" t="s">
        <v>283</v>
      </c>
      <c r="D64" s="18" t="s">
        <v>283</v>
      </c>
      <c r="E64" s="34" t="s">
        <v>283</v>
      </c>
      <c r="F64" s="34" t="s">
        <v>283</v>
      </c>
      <c r="G64" s="34" t="s">
        <v>283</v>
      </c>
      <c r="H64" s="18" t="s">
        <v>465</v>
      </c>
      <c r="I64" s="34" t="s">
        <v>288</v>
      </c>
      <c r="J64" s="103" t="s">
        <v>305</v>
      </c>
      <c r="K64" s="19" t="s">
        <v>292</v>
      </c>
      <c r="L64" s="101">
        <v>3</v>
      </c>
      <c r="M64" s="22">
        <v>52.885225612473704</v>
      </c>
      <c r="N64" s="20">
        <v>0.1532334270858651</v>
      </c>
      <c r="O64" s="22">
        <v>16.310291816707853</v>
      </c>
      <c r="P64" s="22">
        <v>7.6053857206620954</v>
      </c>
      <c r="Q64" s="20">
        <v>0.178728734940443</v>
      </c>
      <c r="R64" s="22">
        <v>9.328949501060503</v>
      </c>
      <c r="S64" s="22">
        <v>11.109626556961592</v>
      </c>
      <c r="T64" s="22">
        <v>2.032417884535604</v>
      </c>
      <c r="U64" s="22">
        <v>0.18259665111218734</v>
      </c>
      <c r="V64" s="22">
        <v>5.3046294217417467E-2</v>
      </c>
      <c r="W64" s="26">
        <v>0.60362173038231681</v>
      </c>
      <c r="X64" s="20">
        <f t="shared" si="0"/>
        <v>100.44312393013961</v>
      </c>
      <c r="Y64" s="22">
        <f t="shared" si="1"/>
        <v>99.839502199757291</v>
      </c>
      <c r="Z64" s="23">
        <f t="shared" si="13"/>
        <v>1.0016075580978117</v>
      </c>
      <c r="AA64" s="22"/>
      <c r="AB64" s="22">
        <f t="shared" si="31"/>
        <v>52.970241685161632</v>
      </c>
      <c r="AC64" s="22">
        <f t="shared" si="32"/>
        <v>0.15347975872243241</v>
      </c>
      <c r="AD64" s="22">
        <f t="shared" si="33"/>
        <v>16.336511558395472</v>
      </c>
      <c r="AE64" s="22">
        <f t="shared" si="34"/>
        <v>7.6176118200643268</v>
      </c>
      <c r="AF64" s="22">
        <f t="shared" si="35"/>
        <v>0.17901605176560814</v>
      </c>
      <c r="AG64" s="22">
        <f t="shared" si="36"/>
        <v>9.343946329375008</v>
      </c>
      <c r="AH64" s="22">
        <f t="shared" si="37"/>
        <v>11.127485927096899</v>
      </c>
      <c r="AI64" s="22">
        <f t="shared" si="38"/>
        <v>2.0356851143640267</v>
      </c>
      <c r="AJ64" s="22">
        <f t="shared" si="39"/>
        <v>0.18289018583731603</v>
      </c>
      <c r="AK64" s="22">
        <f t="shared" si="40"/>
        <v>5.3131569217245579E-2</v>
      </c>
      <c r="AL64" s="22">
        <f t="shared" si="14"/>
        <v>99.999999999999972</v>
      </c>
      <c r="AM64" s="22"/>
      <c r="AN64" s="22">
        <f t="shared" si="15"/>
        <v>6.8543271156938816</v>
      </c>
      <c r="AO64" s="22">
        <f t="shared" si="16"/>
        <v>6.5116107599091873</v>
      </c>
      <c r="AP64" s="22">
        <f t="shared" si="17"/>
        <v>0.3804151549210108</v>
      </c>
      <c r="AQ64" s="22"/>
      <c r="AR64" s="35">
        <v>31.022159627693945</v>
      </c>
      <c r="AS64" s="24">
        <v>135.68626632957285</v>
      </c>
      <c r="AT64" s="24">
        <v>88.346364955414543</v>
      </c>
      <c r="AU64" s="24">
        <v>52.527809101597803</v>
      </c>
      <c r="AV64" s="24">
        <v>273.79795203984298</v>
      </c>
      <c r="AW64" s="24">
        <v>15.484195926955</v>
      </c>
      <c r="AX64" s="24">
        <v>68.503082123049595</v>
      </c>
      <c r="AY64" s="24">
        <v>196.09419724020918</v>
      </c>
      <c r="AZ64" s="24">
        <v>5.1162528637550881</v>
      </c>
      <c r="BA64" s="24">
        <v>20.057892634283501</v>
      </c>
      <c r="BB64" s="35">
        <v>72.896650102192666</v>
      </c>
      <c r="BD64" s="9" t="s">
        <v>353</v>
      </c>
      <c r="BE64" s="26">
        <v>0.15840327591671499</v>
      </c>
      <c r="BF64" s="30">
        <v>139.03974920557758</v>
      </c>
      <c r="BG64" s="30">
        <v>85.025212389480785</v>
      </c>
      <c r="BH64" s="26">
        <v>0.15671104650849194</v>
      </c>
      <c r="BI64" s="26">
        <v>7.6816005854469269</v>
      </c>
      <c r="BJ64" s="26">
        <v>52.62165011824279</v>
      </c>
      <c r="BK64" s="26">
        <v>286.48937870861278</v>
      </c>
      <c r="BL64" s="26">
        <v>12.729977156116115</v>
      </c>
      <c r="BM64" s="26">
        <v>70.054989669360793</v>
      </c>
      <c r="BN64" s="26">
        <v>13.292498799415462</v>
      </c>
      <c r="BO64" s="26">
        <v>0.89281390752040157</v>
      </c>
      <c r="BP64" s="26">
        <v>2.5810707377232895</v>
      </c>
      <c r="BQ64" s="26">
        <v>193.62991346363432</v>
      </c>
      <c r="BR64" s="26">
        <v>5.1822056134708481</v>
      </c>
      <c r="BS64" s="26">
        <v>21.447290620042462</v>
      </c>
      <c r="BT64" s="26">
        <v>1.1089858389074259</v>
      </c>
      <c r="BU64" s="26">
        <v>0.26398024013141846</v>
      </c>
      <c r="BV64" s="26">
        <v>67.030068631756095</v>
      </c>
      <c r="BW64" s="26">
        <v>1.9613612094782185</v>
      </c>
      <c r="BX64" s="26">
        <v>3.7679409791490865</v>
      </c>
      <c r="BY64" s="26">
        <v>0.51531991922444131</v>
      </c>
      <c r="BZ64" s="26">
        <v>1.6158310197851451</v>
      </c>
      <c r="CA64" s="26">
        <v>0.55662034022632545</v>
      </c>
      <c r="CB64" s="26">
        <v>0.35191516560517394</v>
      </c>
      <c r="CC64" s="26">
        <v>0.60504785203066414</v>
      </c>
      <c r="CD64" s="26">
        <v>0.10795262553529762</v>
      </c>
      <c r="CE64" s="26">
        <v>0.79077394689199054</v>
      </c>
      <c r="CF64" s="26">
        <v>0.15836063771095973</v>
      </c>
      <c r="CG64" s="26">
        <v>0.47862949992160042</v>
      </c>
      <c r="CH64" s="26">
        <v>7.4951653125713266E-2</v>
      </c>
      <c r="CI64" s="26">
        <v>0.52961741359716275</v>
      </c>
      <c r="CJ64" s="26">
        <v>7.5583950152869145E-2</v>
      </c>
      <c r="CK64" s="26">
        <v>0.60731173985613585</v>
      </c>
      <c r="CL64" s="26">
        <v>6.7322055167392481E-2</v>
      </c>
      <c r="CM64" s="26">
        <v>4.0100527560651003</v>
      </c>
      <c r="CN64" s="26">
        <v>0.28799845018718778</v>
      </c>
      <c r="CO64" s="26">
        <v>7.4912614927571619E-2</v>
      </c>
    </row>
    <row r="65" spans="1:93" s="3" customFormat="1" ht="12" customHeight="1">
      <c r="A65" s="17" t="s">
        <v>354</v>
      </c>
      <c r="B65" s="18" t="s">
        <v>283</v>
      </c>
      <c r="C65" s="18" t="s">
        <v>283</v>
      </c>
      <c r="D65" s="18" t="s">
        <v>283</v>
      </c>
      <c r="E65" s="34" t="s">
        <v>283</v>
      </c>
      <c r="F65" s="34" t="s">
        <v>283</v>
      </c>
      <c r="G65" s="34" t="s">
        <v>283</v>
      </c>
      <c r="H65" s="18" t="s">
        <v>465</v>
      </c>
      <c r="I65" s="34" t="s">
        <v>288</v>
      </c>
      <c r="J65" s="103" t="s">
        <v>305</v>
      </c>
      <c r="K65" s="19" t="s">
        <v>292</v>
      </c>
      <c r="L65" s="101">
        <v>3</v>
      </c>
      <c r="M65" s="22">
        <v>50.928287456020811</v>
      </c>
      <c r="N65" s="20">
        <v>0.17217606713551997</v>
      </c>
      <c r="O65" s="22">
        <v>20.089378744081035</v>
      </c>
      <c r="P65" s="22">
        <v>5.0558322363695405</v>
      </c>
      <c r="Q65" s="20">
        <v>8.2033102620843401E-2</v>
      </c>
      <c r="R65" s="22">
        <v>6.5085491408712004</v>
      </c>
      <c r="S65" s="22">
        <v>12.487186329509001</v>
      </c>
      <c r="T65" s="22">
        <v>2.6861723219231073</v>
      </c>
      <c r="U65" s="22">
        <v>0.27820315972534798</v>
      </c>
      <c r="V65" s="22">
        <v>7.8851104872750877E-2</v>
      </c>
      <c r="W65" s="26">
        <v>0.72613089981361179</v>
      </c>
      <c r="X65" s="20">
        <f t="shared" si="0"/>
        <v>99.09280056294277</v>
      </c>
      <c r="Y65" s="22">
        <f t="shared" si="1"/>
        <v>98.366669663129159</v>
      </c>
      <c r="Z65" s="23">
        <f t="shared" si="13"/>
        <v>1.0166045098656324</v>
      </c>
      <c r="AA65" s="22"/>
      <c r="AB65" s="22">
        <f t="shared" si="31"/>
        <v>51.773926707524076</v>
      </c>
      <c r="AC65" s="22">
        <f t="shared" si="32"/>
        <v>0.17503496634089752</v>
      </c>
      <c r="AD65" s="22">
        <f t="shared" si="33"/>
        <v>20.422953031631554</v>
      </c>
      <c r="AE65" s="22">
        <f t="shared" si="34"/>
        <v>5.1397818526173209</v>
      </c>
      <c r="AF65" s="22">
        <f t="shared" si="35"/>
        <v>8.3395222082619638E-2</v>
      </c>
      <c r="AG65" s="22">
        <f t="shared" si="36"/>
        <v>6.61662040929175</v>
      </c>
      <c r="AH65" s="22">
        <f t="shared" si="37"/>
        <v>12.694529938111323</v>
      </c>
      <c r="AI65" s="22">
        <f t="shared" si="38"/>
        <v>2.7307748967432683</v>
      </c>
      <c r="AJ65" s="22">
        <f t="shared" si="39"/>
        <v>0.28282258683565764</v>
      </c>
      <c r="AK65" s="22">
        <f t="shared" si="40"/>
        <v>8.0160388821526485E-2</v>
      </c>
      <c r="AL65" s="22">
        <f t="shared" si="14"/>
        <v>99.999999999999986</v>
      </c>
      <c r="AM65" s="22"/>
      <c r="AN65" s="22">
        <f t="shared" si="15"/>
        <v>4.624775710985066</v>
      </c>
      <c r="AO65" s="22">
        <f t="shared" si="16"/>
        <v>4.3935369254358125</v>
      </c>
      <c r="AP65" s="22">
        <f t="shared" si="17"/>
        <v>0.25667505195967139</v>
      </c>
      <c r="AQ65" s="22"/>
      <c r="AR65" s="35">
        <v>25.083864020020595</v>
      </c>
      <c r="AS65" s="24">
        <v>112.79505233079023</v>
      </c>
      <c r="AT65" s="24">
        <v>55.541977077136451</v>
      </c>
      <c r="AU65" s="24">
        <v>31.807809677134902</v>
      </c>
      <c r="AV65" s="24">
        <v>121.90583739277599</v>
      </c>
      <c r="AW65" s="24">
        <v>30.038478145496001</v>
      </c>
      <c r="AX65" s="24">
        <v>41.405452518209202</v>
      </c>
      <c r="AY65" s="24">
        <v>237.90488568107344</v>
      </c>
      <c r="AZ65" s="24">
        <v>4.7240472643878224</v>
      </c>
      <c r="BA65" s="24">
        <v>12.9704542602438</v>
      </c>
      <c r="BB65" s="35">
        <v>88.097257031937303</v>
      </c>
      <c r="BD65" s="9" t="s">
        <v>354</v>
      </c>
      <c r="BE65" s="26">
        <v>0.18015406006674095</v>
      </c>
      <c r="BF65" s="30">
        <v>114.00802213750507</v>
      </c>
      <c r="BG65" s="30">
        <v>52.760972718804418</v>
      </c>
      <c r="BH65" s="26">
        <v>7.6326649229875101E-2</v>
      </c>
      <c r="BI65" s="26">
        <v>5.2736927424781168</v>
      </c>
      <c r="BJ65" s="26">
        <v>32.659966804741792</v>
      </c>
      <c r="BK65" s="26">
        <v>125.68894790768729</v>
      </c>
      <c r="BL65" s="26">
        <v>26.965911947219773</v>
      </c>
      <c r="BM65" s="26">
        <v>42.586730536990395</v>
      </c>
      <c r="BN65" s="26">
        <v>16.033344177116302</v>
      </c>
      <c r="BO65" s="26">
        <v>0.62436794654560623</v>
      </c>
      <c r="BP65" s="26">
        <v>8.5241655784001651</v>
      </c>
      <c r="BQ65" s="26">
        <v>250.18549514980509</v>
      </c>
      <c r="BR65" s="26">
        <v>5.4404457978728642</v>
      </c>
      <c r="BS65" s="26">
        <v>14.147384676903211</v>
      </c>
      <c r="BT65" s="26">
        <v>0.82175350374963829</v>
      </c>
      <c r="BU65" s="26">
        <v>0.96511049939764049</v>
      </c>
      <c r="BV65" s="26">
        <v>74.610250559627616</v>
      </c>
      <c r="BW65" s="26">
        <v>2.8196203787770915</v>
      </c>
      <c r="BX65" s="26">
        <v>5.5424894772467796</v>
      </c>
      <c r="BY65" s="26">
        <v>0.72250984054036715</v>
      </c>
      <c r="BZ65" s="26">
        <v>2.4102769389953038</v>
      </c>
      <c r="CA65" s="26">
        <v>0.67166766427116487</v>
      </c>
      <c r="CB65" s="26">
        <v>0.44098269067208418</v>
      </c>
      <c r="CC65" s="26">
        <v>0.67012109728702318</v>
      </c>
      <c r="CD65" s="26">
        <v>0.11728050756997091</v>
      </c>
      <c r="CE65" s="26">
        <v>0.82073594286516494</v>
      </c>
      <c r="CF65" s="26">
        <v>0.16703305107526895</v>
      </c>
      <c r="CG65" s="26">
        <v>0.47903599830389187</v>
      </c>
      <c r="CH65" s="26">
        <v>7.9315579794229193E-2</v>
      </c>
      <c r="CI65" s="26">
        <v>0.53480982090471341</v>
      </c>
      <c r="CJ65" s="26">
        <v>7.0761076351162938E-2</v>
      </c>
      <c r="CK65" s="26">
        <v>0.38445168587838019</v>
      </c>
      <c r="CL65" s="26">
        <v>6.6714161149157E-2</v>
      </c>
      <c r="CM65" s="26">
        <v>6.5042596137718682</v>
      </c>
      <c r="CN65" s="26">
        <v>0.4717214911827961</v>
      </c>
      <c r="CO65" s="26">
        <v>0.12602405498281796</v>
      </c>
    </row>
    <row r="66" spans="1:93" s="3" customFormat="1" ht="12" customHeight="1">
      <c r="A66" s="17" t="s">
        <v>355</v>
      </c>
      <c r="B66" s="18" t="s">
        <v>283</v>
      </c>
      <c r="C66" s="18" t="s">
        <v>283</v>
      </c>
      <c r="D66" s="18" t="s">
        <v>283</v>
      </c>
      <c r="E66" s="34" t="s">
        <v>283</v>
      </c>
      <c r="F66" s="34" t="s">
        <v>283</v>
      </c>
      <c r="G66" s="34" t="s">
        <v>283</v>
      </c>
      <c r="H66" s="18" t="s">
        <v>465</v>
      </c>
      <c r="I66" s="34" t="s">
        <v>284</v>
      </c>
      <c r="J66" s="103" t="s">
        <v>305</v>
      </c>
      <c r="K66" s="19" t="s">
        <v>292</v>
      </c>
      <c r="L66" s="101">
        <v>3</v>
      </c>
      <c r="M66" s="22">
        <v>51.392728327459039</v>
      </c>
      <c r="N66" s="20">
        <v>0.18486510144350224</v>
      </c>
      <c r="O66" s="22">
        <v>19.449936962192901</v>
      </c>
      <c r="P66" s="22">
        <v>7.1986764007515065</v>
      </c>
      <c r="Q66" s="20">
        <v>0.14823474867434999</v>
      </c>
      <c r="R66" s="22">
        <v>6.2660316637770181</v>
      </c>
      <c r="S66" s="22">
        <v>11.922532613072358</v>
      </c>
      <c r="T66" s="22">
        <v>2.1624123605039833</v>
      </c>
      <c r="U66" s="22">
        <v>0.19386327025678382</v>
      </c>
      <c r="V66" s="22">
        <v>3.7620914342393605E-2</v>
      </c>
      <c r="W66" s="26">
        <v>2.0721259214980816</v>
      </c>
      <c r="X66" s="20">
        <f t="shared" si="0"/>
        <v>101.02902828397193</v>
      </c>
      <c r="Y66" s="22">
        <f t="shared" si="1"/>
        <v>98.956902362473841</v>
      </c>
      <c r="Z66" s="23">
        <f t="shared" si="13"/>
        <v>1.0105409285519604</v>
      </c>
      <c r="AA66" s="22"/>
      <c r="AB66" s="22">
        <f t="shared" si="31"/>
        <v>51.934455404849096</v>
      </c>
      <c r="AC66" s="22">
        <f t="shared" si="32"/>
        <v>0.18681375126956912</v>
      </c>
      <c r="AD66" s="22">
        <f t="shared" si="33"/>
        <v>19.654957358051512</v>
      </c>
      <c r="AE66" s="22">
        <f t="shared" si="34"/>
        <v>7.2745571343605118</v>
      </c>
      <c r="AF66" s="22">
        <f t="shared" si="35"/>
        <v>0.14979728056904412</v>
      </c>
      <c r="AG66" s="22">
        <f t="shared" si="36"/>
        <v>6.3320814558492131</v>
      </c>
      <c r="AH66" s="22">
        <f t="shared" si="37"/>
        <v>12.048207177505171</v>
      </c>
      <c r="AI66" s="22">
        <f t="shared" si="38"/>
        <v>2.1852061946959318</v>
      </c>
      <c r="AJ66" s="22">
        <f t="shared" si="39"/>
        <v>0.19590676913740998</v>
      </c>
      <c r="AK66" s="22">
        <f t="shared" si="40"/>
        <v>3.80174737125362E-2</v>
      </c>
      <c r="AL66" s="22">
        <f t="shared" si="14"/>
        <v>100</v>
      </c>
      <c r="AM66" s="22"/>
      <c r="AN66" s="22">
        <f t="shared" si="15"/>
        <v>6.5456465094975886</v>
      </c>
      <c r="AO66" s="22">
        <f t="shared" si="16"/>
        <v>6.2183641840227093</v>
      </c>
      <c r="AP66" s="22">
        <f t="shared" si="17"/>
        <v>0.36328338127711612</v>
      </c>
      <c r="AQ66" s="22"/>
      <c r="AR66" s="35">
        <v>22.974377822676438</v>
      </c>
      <c r="AS66" s="24">
        <v>99.798965481610495</v>
      </c>
      <c r="AT66" s="24">
        <v>56.987771933505101</v>
      </c>
      <c r="AU66" s="24">
        <v>37.448499231805499</v>
      </c>
      <c r="AV66" s="24">
        <v>126.663395456611</v>
      </c>
      <c r="AW66" s="24">
        <v>74.506912303487994</v>
      </c>
      <c r="AX66" s="24">
        <v>40.504484688620401</v>
      </c>
      <c r="AY66" s="24">
        <v>243.43638737276297</v>
      </c>
      <c r="AZ66" s="24">
        <v>6.2419778762304796</v>
      </c>
      <c r="BA66" s="24">
        <v>14.372792168622899</v>
      </c>
      <c r="BB66" s="35">
        <v>76.75588760376435</v>
      </c>
      <c r="BD66" s="9" t="s">
        <v>355</v>
      </c>
      <c r="BE66" s="26">
        <v>0.191545768713863</v>
      </c>
      <c r="BF66" s="30">
        <v>105.43506677629298</v>
      </c>
      <c r="BG66" s="30">
        <v>54.996264748415115</v>
      </c>
      <c r="BH66" s="26">
        <v>0.1342959385734491</v>
      </c>
      <c r="BI66" s="26">
        <v>7.4203545298441158</v>
      </c>
      <c r="BJ66" s="26">
        <v>39.059976526031534</v>
      </c>
      <c r="BK66" s="26">
        <v>128.36786094027278</v>
      </c>
      <c r="BL66" s="26">
        <v>76.472155964448106</v>
      </c>
      <c r="BM66" s="26">
        <v>44.910608950263686</v>
      </c>
      <c r="BN66" s="26">
        <v>15.198849646393201</v>
      </c>
      <c r="BO66" s="26">
        <v>0.7782505682836991</v>
      </c>
      <c r="BP66" s="26">
        <v>3.1926437116387647</v>
      </c>
      <c r="BQ66" s="26">
        <v>243.43638737276297</v>
      </c>
      <c r="BR66" s="26">
        <v>5.9582453841417733</v>
      </c>
      <c r="BS66" s="26">
        <v>14.276197984512441</v>
      </c>
      <c r="BT66" s="26">
        <v>0.64398517872939731</v>
      </c>
      <c r="BU66" s="26">
        <v>0.34877181322790884</v>
      </c>
      <c r="BV66" s="26">
        <v>71.785144170786495</v>
      </c>
      <c r="BW66" s="26">
        <v>2.6645602114739293</v>
      </c>
      <c r="BX66" s="26">
        <v>5.3132888070927242</v>
      </c>
      <c r="BY66" s="26">
        <v>0.7090733586468646</v>
      </c>
      <c r="BZ66" s="26">
        <v>2.4547273376273395</v>
      </c>
      <c r="CA66" s="26">
        <v>0.71896755616145436</v>
      </c>
      <c r="CB66" s="26">
        <v>0.39599443563134351</v>
      </c>
      <c r="CC66" s="26">
        <v>0.77723207984884213</v>
      </c>
      <c r="CD66" s="26">
        <v>0.13077656214601047</v>
      </c>
      <c r="CE66" s="26">
        <v>0.94419959053823965</v>
      </c>
      <c r="CF66" s="26">
        <v>0.18169051335119812</v>
      </c>
      <c r="CG66" s="26">
        <v>0.54106596236839621</v>
      </c>
      <c r="CH66" s="26">
        <v>8.6306412362620405E-2</v>
      </c>
      <c r="CI66" s="26">
        <v>0.60143412497980964</v>
      </c>
      <c r="CJ66" s="26">
        <v>8.3364518084461464E-2</v>
      </c>
      <c r="CK66" s="26">
        <v>0.34232314303369338</v>
      </c>
      <c r="CL66" s="26">
        <v>5.5277682655483565E-2</v>
      </c>
      <c r="CM66" s="26">
        <v>3.2320217694175621</v>
      </c>
      <c r="CN66" s="26">
        <v>0.80044826551325565</v>
      </c>
      <c r="CO66" s="26">
        <v>6.6981464241880367E-2</v>
      </c>
    </row>
    <row r="67" spans="1:93" s="3" customFormat="1" ht="12" customHeight="1">
      <c r="A67" s="17" t="s">
        <v>356</v>
      </c>
      <c r="B67" s="18" t="s">
        <v>283</v>
      </c>
      <c r="C67" s="18" t="s">
        <v>283</v>
      </c>
      <c r="D67" s="18" t="s">
        <v>283</v>
      </c>
      <c r="E67" s="34" t="s">
        <v>283</v>
      </c>
      <c r="F67" s="34" t="s">
        <v>283</v>
      </c>
      <c r="G67" s="34" t="s">
        <v>283</v>
      </c>
      <c r="H67" s="18" t="s">
        <v>465</v>
      </c>
      <c r="I67" s="34" t="s">
        <v>284</v>
      </c>
      <c r="J67" s="103" t="s">
        <v>403</v>
      </c>
      <c r="K67" s="19" t="s">
        <v>292</v>
      </c>
      <c r="L67" s="101">
        <v>3</v>
      </c>
      <c r="M67" s="22">
        <v>50.566504899329111</v>
      </c>
      <c r="N67" s="20">
        <v>0.13996063063425279</v>
      </c>
      <c r="O67" s="22">
        <v>28.376180949049232</v>
      </c>
      <c r="P67" s="22">
        <v>2.0348761280603607</v>
      </c>
      <c r="Q67" s="20">
        <v>3.04955681906461E-2</v>
      </c>
      <c r="R67" s="22">
        <v>1.0313947928493798</v>
      </c>
      <c r="S67" s="22">
        <v>12.622523538553599</v>
      </c>
      <c r="T67" s="22">
        <v>3.5389794517757411</v>
      </c>
      <c r="U67" s="22">
        <v>0.35007140449129998</v>
      </c>
      <c r="V67" s="22">
        <v>5.6825542295076276E-2</v>
      </c>
      <c r="W67" s="26">
        <v>0.56710775047268169</v>
      </c>
      <c r="X67" s="20">
        <f t="shared" si="0"/>
        <v>99.314920655701385</v>
      </c>
      <c r="Y67" s="22">
        <f t="shared" si="1"/>
        <v>98.747812905228699</v>
      </c>
      <c r="Z67" s="23">
        <f t="shared" si="13"/>
        <v>1.012680656491836</v>
      </c>
      <c r="AA67" s="22"/>
      <c r="AB67" s="22">
        <f t="shared" si="31"/>
        <v>51.20772137795025</v>
      </c>
      <c r="AC67" s="22">
        <f t="shared" si="32"/>
        <v>0.1417354233137065</v>
      </c>
      <c r="AD67" s="22">
        <f t="shared" si="33"/>
        <v>28.736009552214306</v>
      </c>
      <c r="AE67" s="22">
        <f t="shared" si="34"/>
        <v>2.0606796932437312</v>
      </c>
      <c r="AF67" s="22">
        <f t="shared" si="35"/>
        <v>3.0882272015395045E-2</v>
      </c>
      <c r="AG67" s="22">
        <f t="shared" si="36"/>
        <v>1.0444735559249712</v>
      </c>
      <c r="AH67" s="22">
        <f t="shared" si="37"/>
        <v>12.782585423606111</v>
      </c>
      <c r="AI67" s="22">
        <f t="shared" si="38"/>
        <v>3.5838560345353754</v>
      </c>
      <c r="AJ67" s="22">
        <f t="shared" si="39"/>
        <v>0.35451053971926871</v>
      </c>
      <c r="AK67" s="22">
        <f t="shared" si="40"/>
        <v>5.7546127476882439E-2</v>
      </c>
      <c r="AL67" s="22">
        <f t="shared" si="14"/>
        <v>100</v>
      </c>
      <c r="AM67" s="22"/>
      <c r="AN67" s="22">
        <f t="shared" si="15"/>
        <v>1.8541995879807094</v>
      </c>
      <c r="AO67" s="22">
        <f t="shared" si="16"/>
        <v>1.7614896085816738</v>
      </c>
      <c r="AP67" s="22">
        <f t="shared" si="17"/>
        <v>0.1029080771329295</v>
      </c>
      <c r="AQ67" s="22"/>
      <c r="AR67" s="35">
        <v>4.2399361197435983</v>
      </c>
      <c r="AS67" s="24">
        <v>28.946378198077241</v>
      </c>
      <c r="AT67" s="24">
        <v>30.1216564270334</v>
      </c>
      <c r="AU67" s="24">
        <v>8.2312977301909385</v>
      </c>
      <c r="AV67" s="24">
        <v>48.512868198953036</v>
      </c>
      <c r="AW67" s="24">
        <v>11.741479998472</v>
      </c>
      <c r="AX67" s="24">
        <v>29.22875096839876</v>
      </c>
      <c r="AY67" s="24">
        <v>360.12098940912659</v>
      </c>
      <c r="AZ67" s="24">
        <v>3.1410433739466193</v>
      </c>
      <c r="BA67" s="24">
        <v>15.999386611904599</v>
      </c>
      <c r="BB67" s="35">
        <v>109.75215420805567</v>
      </c>
      <c r="BD67" s="9" t="s">
        <v>356</v>
      </c>
      <c r="BE67" s="26">
        <v>0.15292109038737001</v>
      </c>
      <c r="BF67" s="30">
        <v>33.69209245627826</v>
      </c>
      <c r="BG67" s="30">
        <v>26.8498205929316</v>
      </c>
      <c r="BH67" s="26">
        <v>3.0600263678312454E-2</v>
      </c>
      <c r="BI67" s="26">
        <v>2.0057688643101423</v>
      </c>
      <c r="BJ67" s="26">
        <v>7.1007898349642167</v>
      </c>
      <c r="BK67" s="26">
        <v>52.415283142945327</v>
      </c>
      <c r="BL67" s="26">
        <v>9.6087480721812941</v>
      </c>
      <c r="BM67" s="26">
        <v>28.666301300566587</v>
      </c>
      <c r="BN67" s="26">
        <v>19.278393219369139</v>
      </c>
      <c r="BO67" s="26">
        <v>0.37480613502864457</v>
      </c>
      <c r="BP67" s="26">
        <v>8.2693071109584313</v>
      </c>
      <c r="BQ67" s="26">
        <v>354.89480304419578</v>
      </c>
      <c r="BR67" s="26">
        <v>3.3834103796740598</v>
      </c>
      <c r="BS67" s="26">
        <v>14.943243051524087</v>
      </c>
      <c r="BT67" s="26">
        <v>0.87464387526975185</v>
      </c>
      <c r="BU67" s="26">
        <v>0.71885294057742244</v>
      </c>
      <c r="BV67" s="26">
        <v>107.34746943069672</v>
      </c>
      <c r="BW67" s="26">
        <v>3.5341248001130663</v>
      </c>
      <c r="BX67" s="26">
        <v>6.4172409418548755</v>
      </c>
      <c r="BY67" s="26">
        <v>0.77037392340958721</v>
      </c>
      <c r="BZ67" s="26">
        <v>2.419253912055249</v>
      </c>
      <c r="CA67" s="26">
        <v>0.54754567009718424</v>
      </c>
      <c r="CB67" s="26">
        <v>0.50745196583827024</v>
      </c>
      <c r="CC67" s="26">
        <v>0.5185245136896407</v>
      </c>
      <c r="CD67" s="26">
        <v>8.0114154338264687E-2</v>
      </c>
      <c r="CE67" s="26">
        <v>0.54122508772055189</v>
      </c>
      <c r="CF67" s="26">
        <v>0.10107809123186166</v>
      </c>
      <c r="CG67" s="26">
        <v>0.30462987804878044</v>
      </c>
      <c r="CH67" s="26">
        <v>4.3812949640287757E-2</v>
      </c>
      <c r="CI67" s="26">
        <v>0.31210220447747422</v>
      </c>
      <c r="CJ67" s="26">
        <v>3.9175609756097553E-2</v>
      </c>
      <c r="CK67" s="26">
        <v>0.38610607551138088</v>
      </c>
      <c r="CL67" s="26">
        <v>8.083910873690868E-2</v>
      </c>
      <c r="CM67" s="26">
        <v>4.6836415477612992</v>
      </c>
      <c r="CN67" s="26">
        <v>0.52899137436097554</v>
      </c>
      <c r="CO67" s="26">
        <v>0.14753522755846113</v>
      </c>
    </row>
    <row r="68" spans="1:93" s="3" customFormat="1" ht="12" customHeight="1">
      <c r="A68" s="17" t="s">
        <v>357</v>
      </c>
      <c r="B68" s="18" t="s">
        <v>283</v>
      </c>
      <c r="C68" s="18" t="s">
        <v>283</v>
      </c>
      <c r="D68" s="18" t="s">
        <v>283</v>
      </c>
      <c r="E68" s="34" t="s">
        <v>283</v>
      </c>
      <c r="F68" s="34" t="s">
        <v>283</v>
      </c>
      <c r="G68" s="34" t="s">
        <v>283</v>
      </c>
      <c r="H68" s="18" t="s">
        <v>465</v>
      </c>
      <c r="I68" s="34" t="s">
        <v>284</v>
      </c>
      <c r="J68" s="103" t="s">
        <v>257</v>
      </c>
      <c r="K68" s="19" t="s">
        <v>292</v>
      </c>
      <c r="L68" s="101">
        <v>3</v>
      </c>
      <c r="M68" s="22">
        <v>49.184341851595114</v>
      </c>
      <c r="N68" s="20">
        <v>0.11799500041210143</v>
      </c>
      <c r="O68" s="22">
        <v>26.709383293696739</v>
      </c>
      <c r="P68" s="22">
        <v>2.6280602516098344</v>
      </c>
      <c r="Q68" s="20">
        <v>4.2785679206168499E-2</v>
      </c>
      <c r="R68" s="22">
        <v>2.0541984819037524</v>
      </c>
      <c r="S68" s="22">
        <v>13.513490564135525</v>
      </c>
      <c r="T68" s="22">
        <v>3.3365455181237089</v>
      </c>
      <c r="U68" s="22">
        <v>0.24052148215432678</v>
      </c>
      <c r="V68" s="22">
        <v>4.1517811401467507E-2</v>
      </c>
      <c r="W68" s="26">
        <v>0.84551875062185322</v>
      </c>
      <c r="X68" s="20">
        <f t="shared" si="0"/>
        <v>98.714358684860571</v>
      </c>
      <c r="Y68" s="22">
        <f t="shared" ref="Y68:Y94" si="41">M68+N68+O68+P68+Q68+R68+S68+T68+U68+V68</f>
        <v>97.868839934238721</v>
      </c>
      <c r="Z68" s="23">
        <f t="shared" si="13"/>
        <v>1.0217756751504694</v>
      </c>
      <c r="AA68" s="22"/>
      <c r="AB68" s="22">
        <f t="shared" si="31"/>
        <v>50.255364102245089</v>
      </c>
      <c r="AC68" s="22">
        <f t="shared" si="32"/>
        <v>0.12056442121045485</v>
      </c>
      <c r="AD68" s="22">
        <f t="shared" si="33"/>
        <v>27.290998147769653</v>
      </c>
      <c r="AE68" s="22">
        <f t="shared" si="34"/>
        <v>2.6852880379247512</v>
      </c>
      <c r="AF68" s="22">
        <f t="shared" si="35"/>
        <v>4.3717366257654218E-2</v>
      </c>
      <c r="AG68" s="22">
        <f t="shared" si="36"/>
        <v>2.0989300407402758</v>
      </c>
      <c r="AH68" s="22">
        <f t="shared" si="37"/>
        <v>13.807755944809074</v>
      </c>
      <c r="AI68" s="22">
        <f t="shared" si="38"/>
        <v>3.4092010494511253</v>
      </c>
      <c r="AJ68" s="22">
        <f t="shared" si="39"/>
        <v>0.24575899981642882</v>
      </c>
      <c r="AK68" s="22">
        <f t="shared" si="40"/>
        <v>4.2421889775504318E-2</v>
      </c>
      <c r="AL68" s="22">
        <f t="shared" si="14"/>
        <v>100</v>
      </c>
      <c r="AM68" s="22"/>
      <c r="AN68" s="22">
        <f t="shared" si="15"/>
        <v>2.4162221765246912</v>
      </c>
      <c r="AO68" s="22">
        <f t="shared" si="16"/>
        <v>2.2954110676984567</v>
      </c>
      <c r="AP68" s="22">
        <f t="shared" si="17"/>
        <v>0.13410033079712028</v>
      </c>
      <c r="AQ68" s="22"/>
      <c r="AR68" s="35">
        <v>9.0746684267108417</v>
      </c>
      <c r="AS68" s="24">
        <v>43.709344448718468</v>
      </c>
      <c r="AT68" s="24">
        <v>19.499449590070601</v>
      </c>
      <c r="AU68" s="24">
        <v>10.937005755681056</v>
      </c>
      <c r="AV68" s="24">
        <v>228.777110721279</v>
      </c>
      <c r="AW68" s="24">
        <v>15.865657008932001</v>
      </c>
      <c r="AX68" s="24">
        <v>19.3938213639242</v>
      </c>
      <c r="AY68" s="24">
        <v>337.83806668445322</v>
      </c>
      <c r="AZ68" s="24">
        <v>2.7184022726323298</v>
      </c>
      <c r="BA68" s="24">
        <v>9.8080484478655006</v>
      </c>
      <c r="BB68" s="35">
        <v>73.245130027960542</v>
      </c>
      <c r="BD68" s="9" t="s">
        <v>358</v>
      </c>
      <c r="BE68" s="26">
        <v>0.13232372327269906</v>
      </c>
      <c r="BF68" s="30">
        <v>48.711961421100881</v>
      </c>
      <c r="BG68" s="30">
        <v>19.557394300459386</v>
      </c>
      <c r="BH68" s="26">
        <v>4.3444939909728635E-2</v>
      </c>
      <c r="BI68" s="26">
        <v>2.5866754353280168</v>
      </c>
      <c r="BJ68" s="26">
        <v>12.424738852275324</v>
      </c>
      <c r="BK68" s="26">
        <v>235.67564628275983</v>
      </c>
      <c r="BL68" s="26">
        <v>14.297829862627129</v>
      </c>
      <c r="BM68" s="26">
        <v>21.028783228925398</v>
      </c>
      <c r="BN68" s="26">
        <v>18.262936351245294</v>
      </c>
      <c r="BO68" s="26">
        <v>0.401845433353341</v>
      </c>
      <c r="BP68" s="26">
        <v>2.1401000974276934</v>
      </c>
      <c r="BQ68" s="26">
        <v>314.98512138134924</v>
      </c>
      <c r="BR68" s="26">
        <v>2.7650271985494106</v>
      </c>
      <c r="BS68" s="26">
        <v>8.4183109271868553</v>
      </c>
      <c r="BT68" s="26">
        <v>0.3684551174648143</v>
      </c>
      <c r="BU68" s="26">
        <v>0.27662153295556213</v>
      </c>
      <c r="BV68" s="26">
        <v>72.030524305003752</v>
      </c>
      <c r="BW68" s="26">
        <v>2.4812508977707295</v>
      </c>
      <c r="BX68" s="26">
        <v>4.478797280559859</v>
      </c>
      <c r="BY68" s="26">
        <v>0.53820104716777284</v>
      </c>
      <c r="BZ68" s="26">
        <v>1.448512065222878</v>
      </c>
      <c r="CA68" s="26">
        <v>0.34121062811916814</v>
      </c>
      <c r="CB68" s="26">
        <v>0.43146993210577855</v>
      </c>
      <c r="CC68" s="26">
        <v>0.41217517351699617</v>
      </c>
      <c r="CD68" s="26">
        <v>6.6499026948576692E-2</v>
      </c>
      <c r="CE68" s="26">
        <v>0.45004118823695166</v>
      </c>
      <c r="CF68" s="26">
        <v>8.6357628683493365E-2</v>
      </c>
      <c r="CG68" s="26">
        <v>0.26075428014515661</v>
      </c>
      <c r="CH68" s="26">
        <v>3.7541797547877183E-2</v>
      </c>
      <c r="CI68" s="26">
        <v>0.28070363944879428</v>
      </c>
      <c r="CJ68" s="26">
        <v>3.7359382777501227E-2</v>
      </c>
      <c r="CK68" s="26">
        <v>0.24367078689102623</v>
      </c>
      <c r="CL68" s="26">
        <v>4.1127560753570408E-2</v>
      </c>
      <c r="CM68" s="26">
        <v>3.4105438551440379</v>
      </c>
      <c r="CN68" s="26">
        <v>0.34589710995573431</v>
      </c>
      <c r="CO68" s="26">
        <v>9.7359040842996097E-2</v>
      </c>
    </row>
    <row r="69" spans="1:93" s="3" customFormat="1" ht="12" customHeight="1">
      <c r="A69" s="17" t="s">
        <v>359</v>
      </c>
      <c r="B69" s="18" t="s">
        <v>283</v>
      </c>
      <c r="C69" s="18" t="s">
        <v>283</v>
      </c>
      <c r="D69" s="18" t="s">
        <v>283</v>
      </c>
      <c r="E69" s="34" t="s">
        <v>283</v>
      </c>
      <c r="F69" s="34" t="s">
        <v>283</v>
      </c>
      <c r="G69" s="34" t="s">
        <v>283</v>
      </c>
      <c r="H69" s="18" t="s">
        <v>465</v>
      </c>
      <c r="I69" s="34" t="s">
        <v>288</v>
      </c>
      <c r="J69" s="103" t="s">
        <v>267</v>
      </c>
      <c r="K69" s="19" t="s">
        <v>292</v>
      </c>
      <c r="L69" s="101">
        <v>3</v>
      </c>
      <c r="M69" s="22">
        <v>50.671475024704904</v>
      </c>
      <c r="N69" s="20">
        <v>0.10722464379475127</v>
      </c>
      <c r="O69" s="22">
        <v>26.200237349412628</v>
      </c>
      <c r="P69" s="22">
        <v>2.9564360284764577</v>
      </c>
      <c r="Q69" s="20">
        <v>4.74905854311162E-2</v>
      </c>
      <c r="R69" s="22">
        <v>2.8200115711466811</v>
      </c>
      <c r="S69" s="22">
        <v>11.831369323522065</v>
      </c>
      <c r="T69" s="22">
        <v>3.1225611088422323</v>
      </c>
      <c r="U69" s="22">
        <v>0.33805210496198668</v>
      </c>
      <c r="V69" s="22">
        <v>4.0186400751094448E-2</v>
      </c>
      <c r="W69" s="26">
        <v>0.92638709034778577</v>
      </c>
      <c r="X69" s="20">
        <f t="shared" si="0"/>
        <v>99.061431231391722</v>
      </c>
      <c r="Y69" s="22">
        <f t="shared" si="41"/>
        <v>98.135044141043934</v>
      </c>
      <c r="Z69" s="23">
        <f t="shared" si="13"/>
        <v>1.0190039743221155</v>
      </c>
      <c r="AA69" s="22"/>
      <c r="AB69" s="22">
        <f t="shared" si="31"/>
        <v>51.634434434938115</v>
      </c>
      <c r="AC69" s="22">
        <f t="shared" si="32"/>
        <v>0.10926233817212472</v>
      </c>
      <c r="AD69" s="22">
        <f t="shared" si="33"/>
        <v>26.698145987234199</v>
      </c>
      <c r="AE69" s="22">
        <f t="shared" si="34"/>
        <v>3.0126200628466013</v>
      </c>
      <c r="AF69" s="22">
        <f t="shared" si="35"/>
        <v>4.8393095297191366E-2</v>
      </c>
      <c r="AG69" s="22">
        <f t="shared" si="36"/>
        <v>2.8736029986328213</v>
      </c>
      <c r="AH69" s="22">
        <f t="shared" si="37"/>
        <v>12.056212362341743</v>
      </c>
      <c r="AI69" s="22">
        <f t="shared" si="38"/>
        <v>3.1819021799739065</v>
      </c>
      <c r="AJ69" s="22">
        <f t="shared" si="39"/>
        <v>0.34447643848422138</v>
      </c>
      <c r="AK69" s="22">
        <f t="shared" si="40"/>
        <v>4.0950102079066492E-2</v>
      </c>
      <c r="AL69" s="22">
        <f t="shared" si="14"/>
        <v>99.999999999999986</v>
      </c>
      <c r="AM69" s="22"/>
      <c r="AN69" s="22">
        <f t="shared" si="15"/>
        <v>2.710755532549372</v>
      </c>
      <c r="AO69" s="22">
        <f t="shared" si="16"/>
        <v>2.5752177559219032</v>
      </c>
      <c r="AP69" s="22">
        <f t="shared" si="17"/>
        <v>0.15044693205649037</v>
      </c>
      <c r="AQ69" s="22"/>
      <c r="AR69" s="35">
        <v>5.7176175297174456</v>
      </c>
      <c r="AS69" s="24">
        <v>34.47583645103564</v>
      </c>
      <c r="AT69" s="24">
        <v>28.175997613866187</v>
      </c>
      <c r="AU69" s="24">
        <v>13.249147714617008</v>
      </c>
      <c r="AV69" s="24">
        <v>75.087439860739195</v>
      </c>
      <c r="AW69" s="24">
        <v>7.3254273854839003</v>
      </c>
      <c r="AX69" s="24">
        <v>18.412616330689485</v>
      </c>
      <c r="AY69" s="24">
        <v>320.20006164472102</v>
      </c>
      <c r="AZ69" s="24">
        <v>2.5234091061854871</v>
      </c>
      <c r="BA69" s="24">
        <v>13.641976943052667</v>
      </c>
      <c r="BB69" s="35">
        <v>90.373337764409598</v>
      </c>
      <c r="BD69" s="9" t="s">
        <v>359</v>
      </c>
      <c r="BE69" s="26">
        <v>0.117504647639816</v>
      </c>
      <c r="BF69" s="30">
        <v>36.503730111094065</v>
      </c>
      <c r="BG69" s="30">
        <v>27.027224665769495</v>
      </c>
      <c r="BH69" s="26">
        <v>5.0811334590404336E-2</v>
      </c>
      <c r="BI69" s="26">
        <v>3.1120935869842334</v>
      </c>
      <c r="BJ69" s="26">
        <v>16.4385073244738</v>
      </c>
      <c r="BK69" s="26">
        <v>74.718990725248958</v>
      </c>
      <c r="BL69" s="26">
        <v>4.2928468040528749</v>
      </c>
      <c r="BM69" s="26">
        <v>14.569181941734682</v>
      </c>
      <c r="BN69" s="26">
        <v>18.375097044686939</v>
      </c>
      <c r="BO69" s="26">
        <v>0.44069933302660491</v>
      </c>
      <c r="BP69" s="26">
        <v>4.9927771026049337</v>
      </c>
      <c r="BQ69" s="26">
        <v>325.18838651962329</v>
      </c>
      <c r="BR69" s="26">
        <v>2.450151092732614</v>
      </c>
      <c r="BS69" s="26">
        <v>14.307127082441689</v>
      </c>
      <c r="BT69" s="26">
        <v>0.71552999010434715</v>
      </c>
      <c r="BU69" s="26">
        <v>0.47541729326850873</v>
      </c>
      <c r="BV69" s="26">
        <v>93.16217435153807</v>
      </c>
      <c r="BW69" s="26">
        <v>3.0589756218722384</v>
      </c>
      <c r="BX69" s="26">
        <v>5.4096979167388675</v>
      </c>
      <c r="BY69" s="26">
        <v>0.63949644648434978</v>
      </c>
      <c r="BZ69" s="26">
        <v>1.7941805086468514</v>
      </c>
      <c r="CA69" s="26">
        <v>0.37809003763596999</v>
      </c>
      <c r="CB69" s="26">
        <v>0.44670731169262229</v>
      </c>
      <c r="CC69" s="26">
        <v>0.4060397701017866</v>
      </c>
      <c r="CD69" s="26">
        <v>6.3232702110991509E-2</v>
      </c>
      <c r="CE69" s="26">
        <v>0.39553639329992557</v>
      </c>
      <c r="CF69" s="26">
        <v>7.4397091942629917E-2</v>
      </c>
      <c r="CG69" s="26">
        <v>0.21438262813082612</v>
      </c>
      <c r="CH69" s="26">
        <v>3.4281623861934868E-2</v>
      </c>
      <c r="CI69" s="26">
        <v>0.24020699300306331</v>
      </c>
      <c r="CJ69" s="26">
        <v>3.3382657102991382E-2</v>
      </c>
      <c r="CK69" s="26">
        <v>0.40573914300831837</v>
      </c>
      <c r="CL69" s="26">
        <v>5.894832531501347E-2</v>
      </c>
      <c r="CM69" s="26">
        <v>3.1212796507860814</v>
      </c>
      <c r="CN69" s="26">
        <v>0.65097685555647111</v>
      </c>
      <c r="CO69" s="26">
        <v>0.17120565750859604</v>
      </c>
    </row>
    <row r="70" spans="1:93" s="3" customFormat="1" ht="12" customHeight="1">
      <c r="A70" s="17" t="s">
        <v>360</v>
      </c>
      <c r="B70" s="18" t="s">
        <v>283</v>
      </c>
      <c r="C70" s="18" t="s">
        <v>283</v>
      </c>
      <c r="D70" s="18" t="s">
        <v>283</v>
      </c>
      <c r="E70" s="34" t="s">
        <v>283</v>
      </c>
      <c r="F70" s="34" t="s">
        <v>283</v>
      </c>
      <c r="G70" s="34" t="s">
        <v>283</v>
      </c>
      <c r="H70" s="18" t="s">
        <v>465</v>
      </c>
      <c r="I70" s="34" t="s">
        <v>288</v>
      </c>
      <c r="J70" s="103" t="s">
        <v>305</v>
      </c>
      <c r="K70" s="19" t="s">
        <v>292</v>
      </c>
      <c r="L70" s="101">
        <v>3</v>
      </c>
      <c r="M70" s="22">
        <v>52.439752636608581</v>
      </c>
      <c r="N70" s="20">
        <v>0.18224693755615343</v>
      </c>
      <c r="O70" s="22">
        <v>20.896243667398167</v>
      </c>
      <c r="P70" s="22">
        <v>3.9000861051880431</v>
      </c>
      <c r="Q70" s="20">
        <v>0.10204193905221901</v>
      </c>
      <c r="R70" s="22">
        <v>5.1088045736189054</v>
      </c>
      <c r="S70" s="22">
        <v>12.966557827126389</v>
      </c>
      <c r="T70" s="22">
        <v>2.7975214810028515</v>
      </c>
      <c r="U70" s="22">
        <v>0.24550976529414253</v>
      </c>
      <c r="V70" s="22">
        <v>0.10663728086458296</v>
      </c>
      <c r="W70" s="26">
        <v>0.63991874047735375</v>
      </c>
      <c r="X70" s="20">
        <f t="shared" si="0"/>
        <v>99.385320954187392</v>
      </c>
      <c r="Y70" s="22">
        <f t="shared" si="41"/>
        <v>98.745402213710037</v>
      </c>
      <c r="Z70" s="23">
        <f t="shared" si="13"/>
        <v>1.0127053792699603</v>
      </c>
      <c r="AA70" s="22"/>
      <c r="AB70" s="22">
        <f t="shared" si="31"/>
        <v>53.106019582679593</v>
      </c>
      <c r="AC70" s="22">
        <f t="shared" si="32"/>
        <v>0.18456245401859311</v>
      </c>
      <c r="AD70" s="22">
        <f t="shared" si="33"/>
        <v>21.161738368509965</v>
      </c>
      <c r="AE70" s="22">
        <f t="shared" si="34"/>
        <v>3.9496381783399594</v>
      </c>
      <c r="AF70" s="22">
        <f t="shared" si="35"/>
        <v>0.10333842058931962</v>
      </c>
      <c r="AG70" s="22">
        <f t="shared" si="36"/>
        <v>5.1737138733428409</v>
      </c>
      <c r="AH70" s="22">
        <f t="shared" si="37"/>
        <v>13.131302862145901</v>
      </c>
      <c r="AI70" s="22">
        <f t="shared" si="38"/>
        <v>2.8330650524348537</v>
      </c>
      <c r="AJ70" s="22">
        <f t="shared" si="39"/>
        <v>0.24862905997668355</v>
      </c>
      <c r="AK70" s="22">
        <f t="shared" si="40"/>
        <v>0.10799214796228476</v>
      </c>
      <c r="AL70" s="22">
        <f t="shared" si="14"/>
        <v>100</v>
      </c>
      <c r="AM70" s="22"/>
      <c r="AN70" s="22">
        <f t="shared" si="15"/>
        <v>3.5538844328702957</v>
      </c>
      <c r="AO70" s="22">
        <f t="shared" si="16"/>
        <v>3.3761902112267808</v>
      </c>
      <c r="AP70" s="22">
        <f t="shared" si="17"/>
        <v>0.19724058602430156</v>
      </c>
      <c r="AQ70" s="22"/>
      <c r="AR70" s="35">
        <v>22.784509531170752</v>
      </c>
      <c r="AS70" s="24">
        <v>113.49055095246101</v>
      </c>
      <c r="AT70" s="24">
        <v>49.96689200857179</v>
      </c>
      <c r="AU70" s="24">
        <v>27.472036743548699</v>
      </c>
      <c r="AV70" s="24">
        <v>146.97155782772299</v>
      </c>
      <c r="AW70" s="24">
        <v>3.7887609729279998</v>
      </c>
      <c r="AX70" s="24">
        <v>27.8887961910876</v>
      </c>
      <c r="AY70" s="24">
        <v>260.03497613301033</v>
      </c>
      <c r="AZ70" s="24">
        <v>4.5330430689452648</v>
      </c>
      <c r="BA70" s="24">
        <v>7.1575667810467998</v>
      </c>
      <c r="BB70" s="35">
        <v>122.81806413296205</v>
      </c>
      <c r="BD70" s="9" t="s">
        <v>360</v>
      </c>
      <c r="BE70" s="26">
        <v>0.16206282664294441</v>
      </c>
      <c r="BF70" s="30">
        <v>109.11650513024003</v>
      </c>
      <c r="BG70" s="30">
        <v>52.047663030368518</v>
      </c>
      <c r="BH70" s="26">
        <v>9.44131712052316E-2</v>
      </c>
      <c r="BI70" s="26">
        <v>4.4471893838962151</v>
      </c>
      <c r="BJ70" s="26">
        <v>28.493532028570435</v>
      </c>
      <c r="BK70" s="26">
        <v>148.05770500825523</v>
      </c>
      <c r="BL70" s="26">
        <v>2.151321246638894</v>
      </c>
      <c r="BM70" s="26">
        <v>25.539175995753524</v>
      </c>
      <c r="BN70" s="26">
        <v>15.573675379319123</v>
      </c>
      <c r="BO70" s="26">
        <v>0.58529041087677769</v>
      </c>
      <c r="BP70" s="26">
        <v>2.5038438410923107</v>
      </c>
      <c r="BQ70" s="26">
        <v>249.56371741465441</v>
      </c>
      <c r="BR70" s="26">
        <v>4.7315715671471654</v>
      </c>
      <c r="BS70" s="26">
        <v>6.8951813764797842</v>
      </c>
      <c r="BT70" s="26">
        <v>0.22754437783598988</v>
      </c>
      <c r="BU70" s="26">
        <v>0.22397611990954683</v>
      </c>
      <c r="BV70" s="26">
        <v>77.670257757248407</v>
      </c>
      <c r="BW70" s="26">
        <v>2.2960153998547783</v>
      </c>
      <c r="BX70" s="26">
        <v>4.2874757219200781</v>
      </c>
      <c r="BY70" s="26">
        <v>0.57205088863066611</v>
      </c>
      <c r="BZ70" s="26">
        <v>1.7483254365103549</v>
      </c>
      <c r="CA70" s="26">
        <v>0.56577454303628838</v>
      </c>
      <c r="CB70" s="26">
        <v>0.4137291021887215</v>
      </c>
      <c r="CC70" s="26">
        <v>0.58747794244253171</v>
      </c>
      <c r="CD70" s="26">
        <v>0.10388825188261169</v>
      </c>
      <c r="CE70" s="26">
        <v>0.75324798488155698</v>
      </c>
      <c r="CF70" s="26">
        <v>0.13927327223564873</v>
      </c>
      <c r="CG70" s="26">
        <v>0.40457498143397208</v>
      </c>
      <c r="CH70" s="26">
        <v>6.4381009370197528E-2</v>
      </c>
      <c r="CI70" s="26">
        <v>0.46446506818467265</v>
      </c>
      <c r="CJ70" s="26">
        <v>6.1971855384230251E-2</v>
      </c>
      <c r="CK70" s="26">
        <v>0.22186233242452347</v>
      </c>
      <c r="CL70" s="26">
        <v>2.8516389468465859E-2</v>
      </c>
      <c r="CM70" s="26">
        <v>2.9009432137351028</v>
      </c>
      <c r="CN70" s="26">
        <v>0.23832052911909241</v>
      </c>
      <c r="CO70" s="26">
        <v>4.9697035838871195E-2</v>
      </c>
    </row>
    <row r="71" spans="1:93" s="3" customFormat="1" ht="12" customHeight="1">
      <c r="A71" s="17" t="s">
        <v>361</v>
      </c>
      <c r="B71" s="18" t="s">
        <v>283</v>
      </c>
      <c r="C71" s="18" t="s">
        <v>283</v>
      </c>
      <c r="D71" s="18" t="s">
        <v>283</v>
      </c>
      <c r="E71" s="34" t="s">
        <v>283</v>
      </c>
      <c r="F71" s="34" t="s">
        <v>283</v>
      </c>
      <c r="G71" s="34" t="s">
        <v>283</v>
      </c>
      <c r="H71" s="18" t="s">
        <v>465</v>
      </c>
      <c r="I71" s="34" t="s">
        <v>284</v>
      </c>
      <c r="J71" s="103" t="s">
        <v>305</v>
      </c>
      <c r="K71" s="19" t="s">
        <v>286</v>
      </c>
      <c r="L71" s="101">
        <v>5</v>
      </c>
      <c r="M71" s="20">
        <v>52.904665131327199</v>
      </c>
      <c r="N71" s="20">
        <v>0.10254728008961</v>
      </c>
      <c r="O71" s="20">
        <v>18.176737938987831</v>
      </c>
      <c r="P71" s="20">
        <v>5.5302479774514897</v>
      </c>
      <c r="Q71" s="20">
        <v>0.11039627219539168</v>
      </c>
      <c r="R71" s="20">
        <v>6.0832410538152901</v>
      </c>
      <c r="S71" s="20">
        <v>13.826807874746311</v>
      </c>
      <c r="T71" s="20">
        <v>1.7156749378487786</v>
      </c>
      <c r="U71" s="20">
        <v>0.10634089284126991</v>
      </c>
      <c r="V71" s="21">
        <v>1.0582582537990994E-2</v>
      </c>
      <c r="W71" s="20">
        <v>0.31862989146665849</v>
      </c>
      <c r="X71" s="20">
        <f t="shared" ref="X71" si="42">M71+N71+O71+P71+Q71+R71+S71+T71+U71+V71+W71</f>
        <v>98.885871833307817</v>
      </c>
      <c r="Y71" s="22">
        <f t="shared" si="41"/>
        <v>98.567241941841161</v>
      </c>
      <c r="Z71" s="23">
        <f t="shared" ref="Z71:Z94" si="43">100/Y71</f>
        <v>1.0145358440586603</v>
      </c>
      <c r="AA71" s="22"/>
      <c r="AB71" s="22">
        <f t="shared" si="31"/>
        <v>53.673679093651813</v>
      </c>
      <c r="AC71" s="22">
        <f t="shared" si="32"/>
        <v>0.10403789136163233</v>
      </c>
      <c r="AD71" s="22">
        <f t="shared" si="33"/>
        <v>18.440952167164092</v>
      </c>
      <c r="AE71" s="22">
        <f t="shared" si="34"/>
        <v>5.6106347996574462</v>
      </c>
      <c r="AF71" s="22">
        <f t="shared" si="35"/>
        <v>0.1120009751926813</v>
      </c>
      <c r="AG71" s="22">
        <f t="shared" si="36"/>
        <v>6.1716660971447892</v>
      </c>
      <c r="AH71" s="22">
        <f t="shared" si="37"/>
        <v>14.027792197842679</v>
      </c>
      <c r="AI71" s="22">
        <f t="shared" si="38"/>
        <v>1.7406137212007</v>
      </c>
      <c r="AJ71" s="22">
        <f t="shared" si="39"/>
        <v>0.1078866474766693</v>
      </c>
      <c r="AK71" s="22">
        <f t="shared" si="40"/>
        <v>1.0736409307501133E-2</v>
      </c>
      <c r="AL71" s="22">
        <f t="shared" ref="AL71:AL94" si="44">AK71+AJ71+AI71+AH71+AG71+AF71+AE71+AD71+AC71+AB71</f>
        <v>100</v>
      </c>
      <c r="AM71" s="22"/>
      <c r="AN71" s="22">
        <f t="shared" ref="AN71:AN94" si="45">AE71*0.8998</f>
        <v>5.0484491927317707</v>
      </c>
      <c r="AO71" s="22">
        <f t="shared" ref="AO71:AO94" si="46">AN71*0.95</f>
        <v>4.7960267330951822</v>
      </c>
      <c r="AP71" s="22">
        <f t="shared" ref="AP71:AP94" si="47">(AN71-AO71)*1.11</f>
        <v>0.28018893019661323</v>
      </c>
      <c r="AQ71" s="22"/>
      <c r="AR71" s="24">
        <v>21.541621473073938</v>
      </c>
      <c r="AS71" s="24">
        <v>78.422797327142007</v>
      </c>
      <c r="AT71" s="24">
        <v>25.350727003698136</v>
      </c>
      <c r="AU71" s="24">
        <v>34.1195154189896</v>
      </c>
      <c r="AV71" s="24">
        <v>126.42839906581086</v>
      </c>
      <c r="AW71" s="24">
        <v>41.274736462322203</v>
      </c>
      <c r="AX71" s="24">
        <v>29.181858797704113</v>
      </c>
      <c r="AY71" s="24">
        <v>219.236353958009</v>
      </c>
      <c r="AZ71" s="24">
        <v>3.7979167989547848</v>
      </c>
      <c r="BA71" s="24">
        <v>8.8323115691507113</v>
      </c>
      <c r="BB71" s="24">
        <v>67.09984753045164</v>
      </c>
      <c r="BD71" s="25" t="s">
        <v>361</v>
      </c>
      <c r="BE71" s="26">
        <v>0.10453182809247342</v>
      </c>
      <c r="BF71" s="30">
        <v>79.155681399254462</v>
      </c>
      <c r="BG71" s="30">
        <v>24.657050508501527</v>
      </c>
      <c r="BH71" s="26">
        <v>9.3700487902021345E-2</v>
      </c>
      <c r="BI71" s="26">
        <v>5.2636657258381101</v>
      </c>
      <c r="BJ71" s="26">
        <v>34.080564551253154</v>
      </c>
      <c r="BK71" s="26">
        <v>129.31011116363945</v>
      </c>
      <c r="BL71" s="26">
        <v>45.580742927584744</v>
      </c>
      <c r="BM71" s="29">
        <v>121.15636309981471</v>
      </c>
      <c r="BN71" s="26">
        <v>13.582968964380999</v>
      </c>
      <c r="BO71" s="26" t="s">
        <v>203</v>
      </c>
      <c r="BP71" s="26">
        <v>2.4432447902590302</v>
      </c>
      <c r="BQ71" s="26">
        <v>221.23635395800918</v>
      </c>
      <c r="BR71" s="26">
        <v>3.6980577787518985</v>
      </c>
      <c r="BS71" s="26">
        <v>10.909974962848432</v>
      </c>
      <c r="BT71" s="26">
        <v>0.51955539850309018</v>
      </c>
      <c r="BU71" s="26">
        <v>0.13846203060672291</v>
      </c>
      <c r="BV71" s="26">
        <v>66.565400580686429</v>
      </c>
      <c r="BW71" s="26">
        <v>1.9685915071877416</v>
      </c>
      <c r="BX71" s="26">
        <v>3.8946815561236341</v>
      </c>
      <c r="BY71" s="26">
        <v>0.44472107080981071</v>
      </c>
      <c r="BZ71" s="26">
        <v>1.9631424462457514</v>
      </c>
      <c r="CA71" s="26">
        <v>0.45702701562903303</v>
      </c>
      <c r="CB71" s="26">
        <v>0.35493110955401302</v>
      </c>
      <c r="CC71" s="26">
        <v>0.55244462801920968</v>
      </c>
      <c r="CD71" s="26">
        <v>9.0427769025819615E-2</v>
      </c>
      <c r="CE71" s="26">
        <v>0.62458835777191757</v>
      </c>
      <c r="CF71" s="26">
        <v>0.13809732482208309</v>
      </c>
      <c r="CG71" s="26">
        <v>0.40982477474418322</v>
      </c>
      <c r="CH71" s="26">
        <v>6.9929945647508845E-2</v>
      </c>
      <c r="CI71" s="26">
        <v>0.44299187346290392</v>
      </c>
      <c r="CJ71" s="26">
        <v>6.0271858106914475E-2</v>
      </c>
      <c r="CK71" s="26">
        <v>0.22809371988812366</v>
      </c>
      <c r="CL71" s="26">
        <v>3.8386333203315977E-2</v>
      </c>
      <c r="CM71" s="29">
        <v>5.5086033804640069</v>
      </c>
      <c r="CN71" s="26">
        <v>0.39593427620437904</v>
      </c>
      <c r="CO71" s="26">
        <v>8.7848799016344889E-2</v>
      </c>
    </row>
    <row r="72" spans="1:93" s="3" customFormat="1" ht="12" customHeight="1">
      <c r="A72" s="17"/>
      <c r="B72" s="18"/>
      <c r="C72" s="18"/>
      <c r="D72" s="18"/>
      <c r="E72" s="34"/>
      <c r="F72" s="26"/>
      <c r="G72" s="26"/>
      <c r="H72" s="18"/>
      <c r="I72" s="34"/>
      <c r="J72" s="18"/>
      <c r="K72" s="19"/>
      <c r="L72" s="101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2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14"/>
      <c r="BE72" s="20"/>
      <c r="BF72" s="40"/>
      <c r="BG72" s="4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</row>
    <row r="73" spans="1:93" s="3" customFormat="1" ht="12" customHeight="1">
      <c r="A73" s="41" t="s">
        <v>362</v>
      </c>
      <c r="B73" s="4"/>
      <c r="C73" s="9"/>
      <c r="D73" s="9"/>
      <c r="E73" s="8"/>
      <c r="F73" s="26"/>
      <c r="G73" s="26"/>
      <c r="H73" s="9"/>
      <c r="I73" s="34"/>
      <c r="J73" s="42"/>
      <c r="K73" s="4"/>
      <c r="L73" s="100"/>
      <c r="M73" s="4"/>
      <c r="N73" s="4"/>
      <c r="O73" s="4"/>
      <c r="P73" s="4"/>
      <c r="Q73" s="4"/>
      <c r="R73" s="4"/>
      <c r="S73" s="4"/>
      <c r="T73" s="4"/>
      <c r="U73" s="4"/>
      <c r="V73" s="4"/>
      <c r="W73" s="26"/>
      <c r="X73" s="20"/>
      <c r="Y73" s="22"/>
      <c r="Z73" s="23"/>
      <c r="AA73" s="4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9"/>
      <c r="BE73" s="4"/>
      <c r="BF73" s="30"/>
      <c r="BG73" s="30"/>
      <c r="BH73" s="4"/>
      <c r="BI73" s="4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</row>
    <row r="74" spans="1:93" s="3" customFormat="1" ht="12" customHeight="1">
      <c r="A74" s="17" t="s">
        <v>363</v>
      </c>
      <c r="B74" s="18">
        <v>1016.68</v>
      </c>
      <c r="C74" s="34">
        <f t="shared" ref="C74:C81" si="48">B74*0.324919696</f>
        <v>330.33935652927994</v>
      </c>
      <c r="D74" s="34">
        <f t="shared" ref="D74" si="49">B74*0.383864035</f>
        <v>390.26688710379995</v>
      </c>
      <c r="E74" s="34">
        <v>3111.9668871037998</v>
      </c>
      <c r="F74" s="26">
        <v>3137.8668871037994</v>
      </c>
      <c r="G74" s="26">
        <v>-1536.1668871037998</v>
      </c>
      <c r="H74" s="34" t="s">
        <v>466</v>
      </c>
      <c r="I74" s="34" t="s">
        <v>284</v>
      </c>
      <c r="J74" s="18" t="s">
        <v>364</v>
      </c>
      <c r="K74" s="19" t="s">
        <v>292</v>
      </c>
      <c r="L74" s="101">
        <v>3</v>
      </c>
      <c r="M74" s="22">
        <v>76.04843213541794</v>
      </c>
      <c r="N74" s="20">
        <v>5.6836006540509187E-2</v>
      </c>
      <c r="O74" s="22">
        <v>10.758471147602199</v>
      </c>
      <c r="P74" s="22">
        <v>1.1608032090756755</v>
      </c>
      <c r="Q74" s="20">
        <v>1.6948744643459999E-2</v>
      </c>
      <c r="R74" s="22">
        <v>1.0682163403145992</v>
      </c>
      <c r="S74" s="22">
        <v>8.0163196849396545</v>
      </c>
      <c r="T74" s="22">
        <v>1.4522782379964563</v>
      </c>
      <c r="U74" s="22">
        <v>3.8403822613750735E-2</v>
      </c>
      <c r="V74" s="22">
        <v>4.0977361965786441E-2</v>
      </c>
      <c r="W74" s="26">
        <v>0.89596814335493669</v>
      </c>
      <c r="X74" s="20">
        <f t="shared" ref="X74:X94" si="50">M74+N74+O74+P74+Q74+R74+S74+T74+U74+V74+W74</f>
        <v>99.55365483446495</v>
      </c>
      <c r="Y74" s="22">
        <f t="shared" si="41"/>
        <v>98.657686691110015</v>
      </c>
      <c r="Z74" s="23">
        <f>100/Y74</f>
        <v>1.0136057650844041</v>
      </c>
      <c r="AA74" s="22"/>
      <c r="AB74" s="22">
        <f>M74*Z74</f>
        <v>77.083129238089683</v>
      </c>
      <c r="AC74" s="22">
        <f>N74*Z74</f>
        <v>5.7609303893835014E-2</v>
      </c>
      <c r="AD74" s="22">
        <f>Z74*O74</f>
        <v>10.904848378703814</v>
      </c>
      <c r="AE74" s="22">
        <f>P74*Z74</f>
        <v>1.1765968248475815</v>
      </c>
      <c r="AF74" s="22">
        <f>Q74*Z74</f>
        <v>1.7179345281554469E-2</v>
      </c>
      <c r="AG74" s="22">
        <f>R74*Z74</f>
        <v>1.0827502409002416</v>
      </c>
      <c r="AH74" s="22">
        <f>S74*Z74</f>
        <v>8.1253878474144283</v>
      </c>
      <c r="AI74" s="22">
        <f>T74*Z74</f>
        <v>1.4720375945398285</v>
      </c>
      <c r="AJ74" s="22">
        <f>U74*Z74</f>
        <v>3.8926336002576556E-2</v>
      </c>
      <c r="AK74" s="22">
        <f>V74*Z74</f>
        <v>4.1534890326471528E-2</v>
      </c>
      <c r="AL74" s="22">
        <f>AK74+AJ74+AI74+AH74+AG74+AF74+AE74+AD74+AC74+AB74</f>
        <v>100.00000000000001</v>
      </c>
      <c r="AM74" s="22"/>
      <c r="AN74" s="22">
        <f>AE74*0.8998</f>
        <v>1.058701822997854</v>
      </c>
      <c r="AO74" s="22">
        <f>AN74*0.95</f>
        <v>1.0057667318479613</v>
      </c>
      <c r="AP74" s="22">
        <f>(AN74-AO74)*1.11</f>
        <v>5.8757951176380899E-2</v>
      </c>
      <c r="AQ74" s="22"/>
      <c r="AR74" s="35">
        <v>1.0408022989470247</v>
      </c>
      <c r="AS74" s="24">
        <v>7.5129461768801997</v>
      </c>
      <c r="AT74" s="24">
        <v>18.103824326587699</v>
      </c>
      <c r="AU74" s="24">
        <v>2.8518253343434301</v>
      </c>
      <c r="AV74" s="24">
        <v>5.7843135728794</v>
      </c>
      <c r="AW74" s="24">
        <v>5.8908052903290002</v>
      </c>
      <c r="AX74" s="24">
        <v>2.3846829442364998</v>
      </c>
      <c r="AY74" s="24">
        <v>21.833986287966368</v>
      </c>
      <c r="AZ74" s="24">
        <v>21.474623463802583</v>
      </c>
      <c r="BA74" s="24">
        <v>116.00464210011199</v>
      </c>
      <c r="BB74" s="35">
        <v>27.165701415006392</v>
      </c>
      <c r="BC74" s="4"/>
      <c r="BD74" s="9" t="s">
        <v>363</v>
      </c>
      <c r="BE74" s="26">
        <v>8.3726556944902192E-2</v>
      </c>
      <c r="BF74" s="30">
        <v>6.8391407904482895</v>
      </c>
      <c r="BG74" s="30">
        <v>15.520275527054073</v>
      </c>
      <c r="BH74" s="26">
        <v>3.3805260339542502E-2</v>
      </c>
      <c r="BI74" s="26">
        <v>1.0254285341997917</v>
      </c>
      <c r="BJ74" s="26">
        <v>1.6779532836964437</v>
      </c>
      <c r="BK74" s="26">
        <v>3.5124549305985271</v>
      </c>
      <c r="BL74" s="26">
        <v>8.29437284300454</v>
      </c>
      <c r="BM74" s="26">
        <v>3.0310897633263956</v>
      </c>
      <c r="BN74" s="26">
        <v>13.185129238133252</v>
      </c>
      <c r="BO74" s="26">
        <v>0.9284585662667254</v>
      </c>
      <c r="BP74" s="26">
        <v>1.5871926958630578</v>
      </c>
      <c r="BQ74" s="26">
        <v>18.6290564509926</v>
      </c>
      <c r="BR74" s="26">
        <v>19.474623463802601</v>
      </c>
      <c r="BS74" s="26">
        <v>115.91698606769062</v>
      </c>
      <c r="BT74" s="26">
        <v>13.642495538980555</v>
      </c>
      <c r="BU74" s="26">
        <v>0.43520547451296926</v>
      </c>
      <c r="BV74" s="26">
        <v>19.15025878137962</v>
      </c>
      <c r="BW74" s="26">
        <v>6.6347025578072012</v>
      </c>
      <c r="BX74" s="26">
        <v>12.010805081609666</v>
      </c>
      <c r="BY74" s="26">
        <v>1.1913475286270747</v>
      </c>
      <c r="BZ74" s="26">
        <v>3.6308424653123783</v>
      </c>
      <c r="CA74" s="26">
        <v>1.0225430506710607</v>
      </c>
      <c r="CB74" s="26">
        <v>0.18231113390443299</v>
      </c>
      <c r="CC74" s="26">
        <v>1.2617684394322313</v>
      </c>
      <c r="CD74" s="26">
        <v>0.31129981298266551</v>
      </c>
      <c r="CE74" s="26">
        <v>2.5907261516221607</v>
      </c>
      <c r="CF74" s="26">
        <v>0.54425361122818472</v>
      </c>
      <c r="CG74" s="26">
        <v>1.8923915511608675</v>
      </c>
      <c r="CH74" s="26">
        <v>0.38940482662779169</v>
      </c>
      <c r="CI74" s="26">
        <v>2.9853246955037589</v>
      </c>
      <c r="CJ74" s="26">
        <v>0.47634976656110306</v>
      </c>
      <c r="CK74" s="26">
        <v>4.1207313739577831</v>
      </c>
      <c r="CL74" s="26">
        <v>1.8366536069593407</v>
      </c>
      <c r="CM74" s="26">
        <v>14.173924221393822</v>
      </c>
      <c r="CN74" s="26">
        <v>12.449144504958555</v>
      </c>
      <c r="CO74" s="26">
        <v>4.7418771256328203</v>
      </c>
    </row>
    <row r="75" spans="1:93" s="3" customFormat="1" ht="12" customHeight="1">
      <c r="A75" s="17" t="s">
        <v>365</v>
      </c>
      <c r="B75" s="18">
        <v>1124.25</v>
      </c>
      <c r="C75" s="34">
        <f t="shared" si="48"/>
        <v>365.290968228</v>
      </c>
      <c r="D75" s="34">
        <f>B75*0.383864035</f>
        <v>431.55914134875002</v>
      </c>
      <c r="E75" s="34">
        <v>3153.2591413487498</v>
      </c>
      <c r="F75" s="34">
        <v>3179.1591413487495</v>
      </c>
      <c r="G75" s="34">
        <v>-1577.4591413487499</v>
      </c>
      <c r="H75" s="34" t="s">
        <v>466</v>
      </c>
      <c r="I75" s="34" t="s">
        <v>284</v>
      </c>
      <c r="J75" s="43" t="s">
        <v>366</v>
      </c>
      <c r="K75" s="37" t="s">
        <v>306</v>
      </c>
      <c r="L75" s="101">
        <v>3</v>
      </c>
      <c r="M75" s="22">
        <v>73.963704853793402</v>
      </c>
      <c r="N75" s="20">
        <v>7.9880927811310967E-2</v>
      </c>
      <c r="O75" s="22">
        <v>10.73926718545532</v>
      </c>
      <c r="P75" s="22">
        <v>1.1806247559132936</v>
      </c>
      <c r="Q75" s="22">
        <v>2.5529206602768899E-2</v>
      </c>
      <c r="R75" s="22">
        <v>0.39172471120078023</v>
      </c>
      <c r="S75" s="22">
        <v>9.3704287934016968</v>
      </c>
      <c r="T75" s="22">
        <v>0.93331923658662153</v>
      </c>
      <c r="U75" s="22">
        <v>0.13482682535424237</v>
      </c>
      <c r="V75" s="22">
        <v>1.2235551193246151E-2</v>
      </c>
      <c r="W75" s="22">
        <v>2.3713170039048856</v>
      </c>
      <c r="X75" s="20">
        <f t="shared" si="50"/>
        <v>99.202859051217587</v>
      </c>
      <c r="Y75" s="22">
        <f t="shared" si="41"/>
        <v>96.831542047312695</v>
      </c>
      <c r="Z75" s="23">
        <f>100/Y75</f>
        <v>1.0327213414730003</v>
      </c>
      <c r="AA75" s="22"/>
      <c r="AB75" s="22">
        <f>M75*Z75</f>
        <v>76.383896496922588</v>
      </c>
      <c r="AC75" s="22">
        <f>N75*Z75</f>
        <v>8.2494738927404956E-2</v>
      </c>
      <c r="AD75" s="22">
        <f>Z75*O75</f>
        <v>11.090670414200391</v>
      </c>
      <c r="AE75" s="22">
        <f>P75*Z75</f>
        <v>1.2192563817030102</v>
      </c>
      <c r="AF75" s="22">
        <f>Q75*Z75</f>
        <v>2.6364556489552875E-2</v>
      </c>
      <c r="AG75" s="22">
        <f>R75*Z75</f>
        <v>0.40454246923939341</v>
      </c>
      <c r="AH75" s="22">
        <f>S75*Z75</f>
        <v>9.6770417936990274</v>
      </c>
      <c r="AI75" s="22">
        <f>T75*Z75</f>
        <v>0.96385869403029234</v>
      </c>
      <c r="AJ75" s="22">
        <f>U75*Z75</f>
        <v>0.13923853994637911</v>
      </c>
      <c r="AK75" s="22">
        <f>V75*Z75</f>
        <v>1.2635914841950735E-2</v>
      </c>
      <c r="AL75" s="22">
        <f>AK75+AJ75+AI75+AH75+AG75+AF75+AE75+AD75+AC75+AB75</f>
        <v>99.999999999999986</v>
      </c>
      <c r="AM75" s="22"/>
      <c r="AN75" s="22">
        <f>AE75*0.8998</f>
        <v>1.0970868922563686</v>
      </c>
      <c r="AO75" s="22">
        <f>AN75*0.95</f>
        <v>1.0422325476435501</v>
      </c>
      <c r="AP75" s="22">
        <f>(AN75-AO75)*1.11</f>
        <v>6.0888322520228501E-2</v>
      </c>
      <c r="AQ75" s="22"/>
      <c r="AR75" s="35">
        <v>1.2667667234884572</v>
      </c>
      <c r="AS75" s="24">
        <v>2.5862371720040001</v>
      </c>
      <c r="AT75" s="24">
        <v>13.769424246779399</v>
      </c>
      <c r="AU75" s="24">
        <v>4.8432795797148431</v>
      </c>
      <c r="AV75" s="24">
        <v>8.3358019978636353</v>
      </c>
      <c r="AW75" s="24">
        <v>96.283061480896336</v>
      </c>
      <c r="AX75" s="24">
        <v>106.28252748593543</v>
      </c>
      <c r="AY75" s="24">
        <v>84.987972427823422</v>
      </c>
      <c r="AZ75" s="24">
        <v>20.56346672789655</v>
      </c>
      <c r="BA75" s="24">
        <v>377.56427666015622</v>
      </c>
      <c r="BB75" s="35">
        <v>19.998534173992368</v>
      </c>
      <c r="BC75" s="4"/>
      <c r="BD75" s="19" t="s">
        <v>365</v>
      </c>
      <c r="BE75" s="26">
        <v>7.9235472804149998E-2</v>
      </c>
      <c r="BF75" s="30">
        <v>5.7845084571698786</v>
      </c>
      <c r="BG75" s="30">
        <v>12.878114724557861</v>
      </c>
      <c r="BH75" s="26">
        <v>2.6550374866879656E-2</v>
      </c>
      <c r="BI75" s="26">
        <v>1.1378025735815924</v>
      </c>
      <c r="BJ75" s="26">
        <v>5.1610015629465789</v>
      </c>
      <c r="BK75" s="26">
        <v>4.9125288137170777</v>
      </c>
      <c r="BL75" s="26">
        <v>94.002543225223448</v>
      </c>
      <c r="BM75" s="26">
        <v>104.337193536965</v>
      </c>
      <c r="BN75" s="26">
        <v>17.189390960780276</v>
      </c>
      <c r="BO75" s="26">
        <v>0.31993869495607913</v>
      </c>
      <c r="BP75" s="26">
        <v>0.89115017909137817</v>
      </c>
      <c r="BQ75" s="26">
        <v>87.771017107976817</v>
      </c>
      <c r="BR75" s="26">
        <v>20.56346672789655</v>
      </c>
      <c r="BS75" s="26">
        <v>368.99434074659609</v>
      </c>
      <c r="BT75" s="26">
        <v>13.496144524245153</v>
      </c>
      <c r="BU75" s="26">
        <v>0.19615013844515439</v>
      </c>
      <c r="BV75" s="26">
        <v>17.007070811723629</v>
      </c>
      <c r="BW75" s="26">
        <v>51.271079242419333</v>
      </c>
      <c r="BX75" s="26">
        <v>98.397945234901954</v>
      </c>
      <c r="BY75" s="26">
        <v>9.9422047931293402</v>
      </c>
      <c r="BZ75" s="26">
        <v>37.811898968921021</v>
      </c>
      <c r="CA75" s="26">
        <v>6.4153406132731838</v>
      </c>
      <c r="CB75" s="26">
        <v>0.45969751783564006</v>
      </c>
      <c r="CC75" s="26">
        <v>4.1279294183453263</v>
      </c>
      <c r="CD75" s="26">
        <v>0.52942869028067907</v>
      </c>
      <c r="CE75" s="26">
        <v>2.8155455840578689</v>
      </c>
      <c r="CF75" s="26">
        <v>0.59620417675815074</v>
      </c>
      <c r="CG75" s="26">
        <v>2.2156099791834305</v>
      </c>
      <c r="CH75" s="26">
        <v>0.37397751784798633</v>
      </c>
      <c r="CI75" s="26">
        <v>2.5514838265863578</v>
      </c>
      <c r="CJ75" s="26">
        <v>0.46459832005325774</v>
      </c>
      <c r="CK75" s="26">
        <v>10.98856797532842</v>
      </c>
      <c r="CL75" s="26">
        <v>1.045396219143846</v>
      </c>
      <c r="CM75" s="26">
        <v>8.3797858712141498</v>
      </c>
      <c r="CN75" s="26">
        <v>13.966412957943263</v>
      </c>
      <c r="CO75" s="26">
        <v>3.4161451817912063</v>
      </c>
    </row>
    <row r="76" spans="1:93" s="3" customFormat="1" ht="12" customHeight="1">
      <c r="A76" s="17" t="s">
        <v>367</v>
      </c>
      <c r="B76" s="18">
        <v>1124.25</v>
      </c>
      <c r="C76" s="34">
        <f t="shared" si="48"/>
        <v>365.290968228</v>
      </c>
      <c r="D76" s="34">
        <f t="shared" ref="D76" si="51">B76*0.383864035</f>
        <v>431.55914134875002</v>
      </c>
      <c r="E76" s="34">
        <v>3153.2591413487498</v>
      </c>
      <c r="F76" s="34">
        <v>3179.1591413487495</v>
      </c>
      <c r="G76" s="34">
        <v>-1577.4591413487499</v>
      </c>
      <c r="H76" s="34" t="s">
        <v>466</v>
      </c>
      <c r="I76" s="34" t="s">
        <v>284</v>
      </c>
      <c r="J76" s="43" t="s">
        <v>366</v>
      </c>
      <c r="K76" s="19" t="s">
        <v>298</v>
      </c>
      <c r="L76" s="101">
        <v>2</v>
      </c>
      <c r="M76" s="22">
        <v>78.132863018946324</v>
      </c>
      <c r="N76" s="20">
        <v>3.4707405060649732E-2</v>
      </c>
      <c r="O76" s="22">
        <v>12.412894146407131</v>
      </c>
      <c r="P76" s="20">
        <v>0.56533606171417095</v>
      </c>
      <c r="Q76" s="20">
        <v>1.3255280352348299E-2</v>
      </c>
      <c r="R76" s="22">
        <v>0.16327100397846925</v>
      </c>
      <c r="S76" s="22">
        <v>1.8902067576650452</v>
      </c>
      <c r="T76" s="22">
        <v>5.7691983302732837</v>
      </c>
      <c r="U76" s="22">
        <v>1.5936867064396371E-2</v>
      </c>
      <c r="V76" s="22">
        <v>2.7024888315567604E-2</v>
      </c>
      <c r="W76" s="22">
        <v>1.262676476436726</v>
      </c>
      <c r="X76" s="20">
        <f t="shared" si="50"/>
        <v>100.2873702362141</v>
      </c>
      <c r="Y76" s="22">
        <f t="shared" si="41"/>
        <v>99.024693759777378</v>
      </c>
      <c r="Z76" s="23">
        <f>100/Y76</f>
        <v>1.0098491214988112</v>
      </c>
      <c r="AA76" s="22"/>
      <c r="AB76" s="22">
        <f>M76*Z76</f>
        <v>78.902403079869899</v>
      </c>
      <c r="AC76" s="22">
        <f>N76*Z76</f>
        <v>3.5049242510000529E-2</v>
      </c>
      <c r="AD76" s="22">
        <f>Z76*O76</f>
        <v>12.535150249006978</v>
      </c>
      <c r="AE76" s="22">
        <f>P76*Z76</f>
        <v>0.57090412527365331</v>
      </c>
      <c r="AF76" s="22">
        <f>Q76*Z76</f>
        <v>1.3385833219039384E-2</v>
      </c>
      <c r="AG76" s="22">
        <f>R76*Z76</f>
        <v>0.16487907993388609</v>
      </c>
      <c r="AH76" s="22">
        <f>S76*Z76</f>
        <v>1.9088236336791622</v>
      </c>
      <c r="AI76" s="22">
        <f>T76*Z76</f>
        <v>5.8260198655788837</v>
      </c>
      <c r="AJ76" s="22">
        <f>U76*Z76</f>
        <v>1.6093831204424012E-2</v>
      </c>
      <c r="AK76" s="22">
        <f>V76*Z76</f>
        <v>2.7291059724079431E-2</v>
      </c>
      <c r="AL76" s="22">
        <f>AK76+AJ76+AI76+AH76+AG76+AF76+AE76+AD76+AC76+AB76</f>
        <v>100</v>
      </c>
      <c r="AM76" s="22"/>
      <c r="AN76" s="22">
        <f>AE76*0.8998</f>
        <v>0.5136995319212333</v>
      </c>
      <c r="AO76" s="22">
        <f>AN76*0.95</f>
        <v>0.48801455532517163</v>
      </c>
      <c r="AP76" s="22">
        <f>(AN76-AO76)*1.11</f>
        <v>2.8510324021628456E-2</v>
      </c>
      <c r="AQ76" s="22"/>
      <c r="AR76" s="35">
        <v>6.0765570966083378E-2</v>
      </c>
      <c r="AS76" s="24">
        <v>6.4743483279460001</v>
      </c>
      <c r="AT76" s="24">
        <v>11.8223475459539</v>
      </c>
      <c r="AU76" s="24">
        <v>2.4171526297283132</v>
      </c>
      <c r="AV76" s="24">
        <v>3.8043681805882001</v>
      </c>
      <c r="AW76" s="24">
        <v>68.681781064213936</v>
      </c>
      <c r="AX76" s="24">
        <v>11.199579594685957</v>
      </c>
      <c r="AY76" s="24">
        <v>73.966779764574909</v>
      </c>
      <c r="AZ76" s="24">
        <v>36.523724583963947</v>
      </c>
      <c r="BA76" s="24">
        <v>227.779578477699</v>
      </c>
      <c r="BB76" s="24">
        <v>30.629176478565658</v>
      </c>
      <c r="BC76" s="4"/>
      <c r="BD76" s="9" t="s">
        <v>367</v>
      </c>
      <c r="BE76" s="26">
        <v>3.1110020930256575E-2</v>
      </c>
      <c r="BF76" s="30">
        <v>5.0962873147228711</v>
      </c>
      <c r="BG76" s="30">
        <v>13.999869227418998</v>
      </c>
      <c r="BH76" s="26">
        <v>1.4480332768169464E-2</v>
      </c>
      <c r="BI76" s="26">
        <v>0.52318469977227167</v>
      </c>
      <c r="BJ76" s="26">
        <v>3.2995442382808702</v>
      </c>
      <c r="BK76" s="26">
        <v>1.5577906361388383</v>
      </c>
      <c r="BL76" s="26">
        <v>78.22573412084904</v>
      </c>
      <c r="BM76" s="26">
        <v>6.54993726686698</v>
      </c>
      <c r="BN76" s="26">
        <v>21.588670683817291</v>
      </c>
      <c r="BO76" s="26" t="s">
        <v>203</v>
      </c>
      <c r="BP76" s="26">
        <v>0.51448496104021413</v>
      </c>
      <c r="BQ76" s="26">
        <v>72.985113702276536</v>
      </c>
      <c r="BR76" s="26">
        <v>36.018036797660614</v>
      </c>
      <c r="BS76" s="26">
        <v>232.75582189839764</v>
      </c>
      <c r="BT76" s="26">
        <v>40.025493843363527</v>
      </c>
      <c r="BU76" s="26">
        <v>0.15694982648561068</v>
      </c>
      <c r="BV76" s="26">
        <v>30.635959130438145</v>
      </c>
      <c r="BW76" s="26">
        <v>3.736480697039716</v>
      </c>
      <c r="BX76" s="26">
        <v>5.5854418547171338</v>
      </c>
      <c r="BY76" s="26">
        <v>0.70650568175056216</v>
      </c>
      <c r="BZ76" s="26">
        <v>3.3909266414423289</v>
      </c>
      <c r="CA76" s="26">
        <v>0.90385433623624001</v>
      </c>
      <c r="CB76" s="26">
        <v>0.50246815156423008</v>
      </c>
      <c r="CC76" s="26">
        <v>2.4270404078415284</v>
      </c>
      <c r="CD76" s="26">
        <v>0.64921179935807127</v>
      </c>
      <c r="CE76" s="26">
        <v>5.7264524705703899</v>
      </c>
      <c r="CF76" s="26">
        <v>1.3227588007736937</v>
      </c>
      <c r="CG76" s="26">
        <v>5.0057367971305622</v>
      </c>
      <c r="CH76" s="26">
        <v>0.85194569468099468</v>
      </c>
      <c r="CI76" s="26">
        <v>6.4582075652719526</v>
      </c>
      <c r="CJ76" s="26">
        <v>0.95619886679729449</v>
      </c>
      <c r="CK76" s="26">
        <v>11.696457098664066</v>
      </c>
      <c r="CL76" s="26">
        <v>3.5972381194157981</v>
      </c>
      <c r="CM76" s="26">
        <v>2.4653702470091186</v>
      </c>
      <c r="CN76" s="26">
        <v>45.724265681841437</v>
      </c>
      <c r="CO76" s="26">
        <v>8.379101580455421</v>
      </c>
    </row>
    <row r="77" spans="1:93" s="3" customFormat="1" ht="12" customHeight="1">
      <c r="A77" s="17" t="s">
        <v>368</v>
      </c>
      <c r="B77" s="18">
        <v>1124.25</v>
      </c>
      <c r="C77" s="34">
        <f t="shared" si="48"/>
        <v>365.290968228</v>
      </c>
      <c r="D77" s="34">
        <f>B77*0.383864035</f>
        <v>431.55914134875002</v>
      </c>
      <c r="E77" s="34">
        <v>3153.2591413487498</v>
      </c>
      <c r="F77" s="34">
        <v>3179.1591413487495</v>
      </c>
      <c r="G77" s="34">
        <v>-1577.4591413487499</v>
      </c>
      <c r="H77" s="34" t="s">
        <v>466</v>
      </c>
      <c r="I77" s="34" t="s">
        <v>288</v>
      </c>
      <c r="J77" s="43" t="s">
        <v>369</v>
      </c>
      <c r="K77" s="19" t="s">
        <v>298</v>
      </c>
      <c r="L77" s="101">
        <v>2</v>
      </c>
      <c r="M77" s="22">
        <v>77.604206810078779</v>
      </c>
      <c r="N77" s="20">
        <v>2.8705974676174584E-2</v>
      </c>
      <c r="O77" s="22">
        <v>12.608018042082259</v>
      </c>
      <c r="P77" s="20">
        <v>0.48094295247187874</v>
      </c>
      <c r="Q77" s="20">
        <v>1.3806900962296699E-2</v>
      </c>
      <c r="R77" s="22">
        <v>0.11792727343415672</v>
      </c>
      <c r="S77" s="22">
        <v>1.1451429557994797</v>
      </c>
      <c r="T77" s="22">
        <v>6.1926997918777031</v>
      </c>
      <c r="U77" s="22">
        <v>3.8029087280268992E-2</v>
      </c>
      <c r="V77" s="22">
        <v>2.5785088318172972E-2</v>
      </c>
      <c r="W77" s="22">
        <v>0.85700049825622837</v>
      </c>
      <c r="X77" s="20">
        <f t="shared" si="50"/>
        <v>99.112265375237399</v>
      </c>
      <c r="Y77" s="22">
        <f t="shared" si="41"/>
        <v>98.255264876981173</v>
      </c>
      <c r="Z77" s="23">
        <f>100/Y77</f>
        <v>1.0177571667554233</v>
      </c>
      <c r="AA77" s="22"/>
      <c r="AB77" s="22">
        <f>M77*Z77</f>
        <v>78.982237651327708</v>
      </c>
      <c r="AC77" s="22">
        <f>N77*Z77</f>
        <v>2.9215711455376374E-2</v>
      </c>
      <c r="AD77" s="22">
        <f>Z77*O77</f>
        <v>12.831900720910898</v>
      </c>
      <c r="AE77" s="22">
        <f>P77*Z77</f>
        <v>0.48948313667876747</v>
      </c>
      <c r="AF77" s="22">
        <f>Q77*Z77</f>
        <v>1.4052072405059816E-2</v>
      </c>
      <c r="AG77" s="22">
        <f>R77*Z77</f>
        <v>0.12002132769353945</v>
      </c>
      <c r="AH77" s="22">
        <f>S77*Z77</f>
        <v>1.1654774502244094</v>
      </c>
      <c r="AI77" s="22">
        <f>T77*Z77</f>
        <v>6.3026645947483502</v>
      </c>
      <c r="AJ77" s="22">
        <f>U77*Z77</f>
        <v>3.8704376124661273E-2</v>
      </c>
      <c r="AK77" s="22">
        <f>V77*Z77</f>
        <v>2.6242958431242087E-2</v>
      </c>
      <c r="AL77" s="22">
        <f>AK77+AJ77+AI77+AH77+AG77+AF77+AE77+AD77+AC77+AB77</f>
        <v>100.00000000000001</v>
      </c>
      <c r="AM77" s="22"/>
      <c r="AN77" s="22">
        <f>AE77*0.8998</f>
        <v>0.44043692638355497</v>
      </c>
      <c r="AO77" s="22">
        <f>AN77*0.95</f>
        <v>0.41841508006437722</v>
      </c>
      <c r="AP77" s="22">
        <f>(AN77-AO77)*1.11</f>
        <v>2.4444249414287307E-2</v>
      </c>
      <c r="AQ77" s="22"/>
      <c r="AR77" s="35">
        <v>0.29727749518745228</v>
      </c>
      <c r="AS77" s="24">
        <v>6.2598242742019998</v>
      </c>
      <c r="AT77" s="24">
        <v>18.4776676231876</v>
      </c>
      <c r="AU77" s="24">
        <v>1.16892867040881</v>
      </c>
      <c r="AV77" s="24">
        <v>24.351344512771501</v>
      </c>
      <c r="AW77" s="24">
        <v>54.703044531146837</v>
      </c>
      <c r="AX77" s="24">
        <v>23.6055393493724</v>
      </c>
      <c r="AY77" s="24">
        <v>60.726316278989501</v>
      </c>
      <c r="AZ77" s="24">
        <v>29.73300534910738</v>
      </c>
      <c r="BA77" s="24">
        <v>193.60174042028001</v>
      </c>
      <c r="BB77" s="24">
        <v>25.613526485819204</v>
      </c>
      <c r="BC77" s="4"/>
      <c r="BD77" s="9" t="s">
        <v>368</v>
      </c>
      <c r="BE77" s="26">
        <v>3.0144816290306554E-2</v>
      </c>
      <c r="BF77" s="30">
        <v>4.0876899534261462</v>
      </c>
      <c r="BG77" s="30">
        <v>14.736294055236897</v>
      </c>
      <c r="BH77" s="26">
        <v>8.484429644174377E-3</v>
      </c>
      <c r="BI77" s="26">
        <v>0.40734601758352484</v>
      </c>
      <c r="BJ77" s="26">
        <v>0.85846912923743135</v>
      </c>
      <c r="BK77" s="26">
        <v>19.157176149453115</v>
      </c>
      <c r="BL77" s="26">
        <v>37.967628352804326</v>
      </c>
      <c r="BM77" s="26">
        <v>24.5902051822708</v>
      </c>
      <c r="BN77" s="26">
        <v>19.652174297736984</v>
      </c>
      <c r="BO77" s="26" t="s">
        <v>203</v>
      </c>
      <c r="BP77" s="26">
        <v>1.7771325636699151</v>
      </c>
      <c r="BQ77" s="26">
        <v>59.646026230081624</v>
      </c>
      <c r="BR77" s="26">
        <v>26.684381303830836</v>
      </c>
      <c r="BS77" s="26">
        <v>193.82865412178344</v>
      </c>
      <c r="BT77" s="26">
        <v>42.183602521683255</v>
      </c>
      <c r="BU77" s="26">
        <v>0.16930137476153112</v>
      </c>
      <c r="BV77" s="26">
        <v>24.731796167162237</v>
      </c>
      <c r="BW77" s="26">
        <v>4.3729389127332503</v>
      </c>
      <c r="BX77" s="26">
        <v>7.6325787759767474</v>
      </c>
      <c r="BY77" s="26">
        <v>0.96239738390435858</v>
      </c>
      <c r="BZ77" s="26">
        <v>4.0104898197322703</v>
      </c>
      <c r="CA77" s="26">
        <v>0.86196135120679995</v>
      </c>
      <c r="CB77" s="26">
        <v>0.41864386490755917</v>
      </c>
      <c r="CC77" s="26">
        <v>1.8688750354179051</v>
      </c>
      <c r="CD77" s="26">
        <v>0.53194315122737545</v>
      </c>
      <c r="CE77" s="26">
        <v>4.776304941811401</v>
      </c>
      <c r="CF77" s="26">
        <v>1.0956520496444249</v>
      </c>
      <c r="CG77" s="26">
        <v>4.4234111727054959</v>
      </c>
      <c r="CH77" s="26">
        <v>0.79759824671620261</v>
      </c>
      <c r="CI77" s="26">
        <v>6.0727024575776172</v>
      </c>
      <c r="CJ77" s="26">
        <v>0.90929726071110561</v>
      </c>
      <c r="CK77" s="26">
        <v>10.299884360041924</v>
      </c>
      <c r="CL77" s="26">
        <v>5.2204902033429113</v>
      </c>
      <c r="CM77" s="26">
        <v>3.4208529978448747</v>
      </c>
      <c r="CN77" s="26">
        <v>38.826718724483605</v>
      </c>
      <c r="CO77" s="26">
        <v>11.101770482961095</v>
      </c>
    </row>
    <row r="78" spans="1:93" s="3" customFormat="1" ht="12" customHeight="1">
      <c r="A78" s="17" t="s">
        <v>370</v>
      </c>
      <c r="B78" s="18">
        <v>1157.76</v>
      </c>
      <c r="C78" s="34">
        <f t="shared" si="48"/>
        <v>376.17902724095995</v>
      </c>
      <c r="D78" s="34">
        <f t="shared" ref="D78:D80" si="52">B78*0.383864035</f>
        <v>444.42242516159996</v>
      </c>
      <c r="E78" s="34">
        <v>3166.1224251615999</v>
      </c>
      <c r="F78" s="34">
        <v>3192.0224251615996</v>
      </c>
      <c r="G78" s="34">
        <v>-1590.3224251616</v>
      </c>
      <c r="H78" s="34" t="s">
        <v>466</v>
      </c>
      <c r="I78" s="34" t="s">
        <v>288</v>
      </c>
      <c r="J78" s="43" t="s">
        <v>371</v>
      </c>
      <c r="K78" s="19" t="s">
        <v>298</v>
      </c>
      <c r="L78" s="101">
        <v>2</v>
      </c>
      <c r="M78" s="22">
        <v>70.850674250738606</v>
      </c>
      <c r="N78" s="20">
        <v>4.9735623075990408E-2</v>
      </c>
      <c r="O78" s="22">
        <v>15.4195635646804</v>
      </c>
      <c r="P78" s="20">
        <v>0.84782454581774103</v>
      </c>
      <c r="Q78" s="20">
        <v>3.0843294718351E-2</v>
      </c>
      <c r="R78" s="22">
        <v>0.29449121595482164</v>
      </c>
      <c r="S78" s="22">
        <v>5.5710369573429901</v>
      </c>
      <c r="T78" s="22">
        <v>4.0532743299796259</v>
      </c>
      <c r="U78" s="22">
        <v>4.7009398952338688E-2</v>
      </c>
      <c r="V78" s="22">
        <v>3.1422573942494592E-2</v>
      </c>
      <c r="W78" s="22">
        <v>1.4672350550214157</v>
      </c>
      <c r="X78" s="20">
        <f t="shared" si="50"/>
        <v>98.663110810224794</v>
      </c>
      <c r="Y78" s="22">
        <f t="shared" si="41"/>
        <v>97.195875755203375</v>
      </c>
      <c r="Z78" s="23">
        <f t="shared" si="43"/>
        <v>1.0288502389942868</v>
      </c>
      <c r="AA78" s="22"/>
      <c r="AB78" s="22">
        <f t="shared" ref="AB78:AB85" si="53">M78*Z78</f>
        <v>72.894733135778779</v>
      </c>
      <c r="AC78" s="22">
        <f t="shared" ref="AC78:AC85" si="54">N78*Z78</f>
        <v>5.11705076882625E-2</v>
      </c>
      <c r="AD78" s="22">
        <f t="shared" ref="AD78:AD85" si="55">Z78*O78</f>
        <v>15.864421658709027</v>
      </c>
      <c r="AE78" s="22">
        <f t="shared" ref="AE78:AE85" si="56">P78*Z78</f>
        <v>0.87228448658980551</v>
      </c>
      <c r="AF78" s="22">
        <f t="shared" ref="AF78:AF85" si="57">Q78*Z78</f>
        <v>3.1733131142346653E-2</v>
      </c>
      <c r="AG78" s="22">
        <f t="shared" ref="AG78:AG85" si="58">R78*Z78</f>
        <v>0.3029873579168364</v>
      </c>
      <c r="AH78" s="22">
        <f t="shared" ref="AH78:AH85" si="59">S78*Z78</f>
        <v>5.7317627050083404</v>
      </c>
      <c r="AI78" s="22">
        <f t="shared" ref="AI78:AI85" si="60">T78*Z78</f>
        <v>4.1702122631089455</v>
      </c>
      <c r="AJ78" s="22">
        <f t="shared" ref="AJ78:AJ85" si="61">U78*Z78</f>
        <v>4.8365631347091438E-2</v>
      </c>
      <c r="AK78" s="22">
        <f t="shared" ref="AK78:AK85" si="62">V78*Z78</f>
        <v>3.232912271055121E-2</v>
      </c>
      <c r="AL78" s="22">
        <f t="shared" si="44"/>
        <v>99.999999999999986</v>
      </c>
      <c r="AM78" s="22"/>
      <c r="AN78" s="22">
        <f t="shared" si="45"/>
        <v>0.78488158103350703</v>
      </c>
      <c r="AO78" s="22">
        <f t="shared" si="46"/>
        <v>0.74563750198183165</v>
      </c>
      <c r="AP78" s="22">
        <f t="shared" si="47"/>
        <v>4.3560927747359666E-2</v>
      </c>
      <c r="AQ78" s="22"/>
      <c r="AR78" s="35">
        <v>1.298263165897527</v>
      </c>
      <c r="AS78" s="24">
        <v>1.4041723516260001</v>
      </c>
      <c r="AT78" s="24">
        <v>23.198722659350899</v>
      </c>
      <c r="AU78" s="24">
        <v>1.4888865547257999</v>
      </c>
      <c r="AV78" s="24">
        <v>21.578553434797101</v>
      </c>
      <c r="AW78" s="24">
        <v>20.132043122090298</v>
      </c>
      <c r="AX78" s="24">
        <v>25.048248236416601</v>
      </c>
      <c r="AY78" s="24">
        <v>202.98788723888899</v>
      </c>
      <c r="AZ78" s="24">
        <v>47.99690061053132</v>
      </c>
      <c r="BA78" s="24">
        <v>89.909119412374295</v>
      </c>
      <c r="BB78" s="24">
        <v>32.608237999738151</v>
      </c>
      <c r="BD78" s="9" t="s">
        <v>370</v>
      </c>
      <c r="BE78" s="26">
        <v>4.9493277577445857E-2</v>
      </c>
      <c r="BF78" s="30">
        <v>1.9839952782005503</v>
      </c>
      <c r="BG78" s="30">
        <v>21.371079272456676</v>
      </c>
      <c r="BH78" s="26">
        <v>2.7823556823387979E-2</v>
      </c>
      <c r="BI78" s="26">
        <v>0.82419898698600003</v>
      </c>
      <c r="BJ78" s="26">
        <v>1.4817714330835752</v>
      </c>
      <c r="BK78" s="26">
        <v>17.32676907679955</v>
      </c>
      <c r="BL78" s="26">
        <v>22.557042692862083</v>
      </c>
      <c r="BM78" s="26">
        <v>21.810058708773578</v>
      </c>
      <c r="BN78" s="26">
        <v>14.868544945643098</v>
      </c>
      <c r="BO78" s="26" t="s">
        <v>203</v>
      </c>
      <c r="BP78" s="26">
        <v>2.5616045464758068</v>
      </c>
      <c r="BQ78" s="26">
        <v>191.61681838061193</v>
      </c>
      <c r="BR78" s="26">
        <v>40.886962083242501</v>
      </c>
      <c r="BS78" s="26">
        <v>96.419425898312426</v>
      </c>
      <c r="BT78" s="26">
        <v>15.098914227692632</v>
      </c>
      <c r="BU78" s="26">
        <v>0.24688392433154471</v>
      </c>
      <c r="BV78" s="26">
        <v>29.995051097700824</v>
      </c>
      <c r="BW78" s="26">
        <v>17.855604462319107</v>
      </c>
      <c r="BX78" s="26">
        <v>31.101640851579283</v>
      </c>
      <c r="BY78" s="26">
        <v>3.3730600522039018</v>
      </c>
      <c r="BZ78" s="26">
        <v>10.282230793998091</v>
      </c>
      <c r="CA78" s="26">
        <v>2.70347668608989</v>
      </c>
      <c r="CB78" s="26">
        <v>0.25323135969687605</v>
      </c>
      <c r="CC78" s="26">
        <v>3.2039306183394229</v>
      </c>
      <c r="CD78" s="26">
        <v>0.64844190796774415</v>
      </c>
      <c r="CE78" s="26">
        <v>4.8155611292236271</v>
      </c>
      <c r="CF78" s="26">
        <v>1.0050914736096468</v>
      </c>
      <c r="CG78" s="26">
        <v>3.6042613294281725</v>
      </c>
      <c r="CH78" s="26">
        <v>0.66794089965685555</v>
      </c>
      <c r="CI78" s="26">
        <v>4.6322270575991826</v>
      </c>
      <c r="CJ78" s="26">
        <v>0.76035764052741073</v>
      </c>
      <c r="CK78" s="26">
        <v>4.1776194698936484</v>
      </c>
      <c r="CL78" s="26">
        <v>1.7793833528319998</v>
      </c>
      <c r="CM78" s="26">
        <v>3.3410999316681154</v>
      </c>
      <c r="CN78" s="26">
        <v>11.143095392401259</v>
      </c>
      <c r="CO78" s="26">
        <v>4.3748635204217292</v>
      </c>
    </row>
    <row r="79" spans="1:93" s="3" customFormat="1" ht="12" customHeight="1">
      <c r="A79" s="17" t="s">
        <v>372</v>
      </c>
      <c r="B79" s="34">
        <v>1157.76</v>
      </c>
      <c r="C79" s="34">
        <f t="shared" si="48"/>
        <v>376.17902724095995</v>
      </c>
      <c r="D79" s="34">
        <f t="shared" si="52"/>
        <v>444.42242516159996</v>
      </c>
      <c r="E79" s="34">
        <v>3166.1224251615999</v>
      </c>
      <c r="F79" s="34">
        <v>3192.0224251615996</v>
      </c>
      <c r="G79" s="34">
        <v>-1590.3224251616</v>
      </c>
      <c r="H79" s="34" t="s">
        <v>466</v>
      </c>
      <c r="I79" s="34" t="s">
        <v>288</v>
      </c>
      <c r="J79" s="43" t="s">
        <v>373</v>
      </c>
      <c r="K79" s="19" t="s">
        <v>298</v>
      </c>
      <c r="L79" s="101">
        <v>2</v>
      </c>
      <c r="M79" s="22">
        <v>76.708412580841923</v>
      </c>
      <c r="N79" s="20">
        <v>7.7584169697527419E-2</v>
      </c>
      <c r="O79" s="22">
        <v>12.764369920345684</v>
      </c>
      <c r="P79" s="20">
        <v>1.7163565380287655</v>
      </c>
      <c r="Q79" s="20">
        <v>1.36455869974846E-2</v>
      </c>
      <c r="R79" s="22">
        <v>0.1926305818936527</v>
      </c>
      <c r="S79" s="22">
        <v>0.89975141585922436</v>
      </c>
      <c r="T79" s="22">
        <v>3.3033283520606611</v>
      </c>
      <c r="U79" s="22">
        <v>3.1695395198760483</v>
      </c>
      <c r="V79" s="22">
        <v>4.1076301228768673E-2</v>
      </c>
      <c r="W79" s="22">
        <v>0.76094475738707512</v>
      </c>
      <c r="X79" s="20">
        <f t="shared" si="50"/>
        <v>99.64763972421683</v>
      </c>
      <c r="Y79" s="22">
        <f t="shared" si="41"/>
        <v>98.886694966829751</v>
      </c>
      <c r="Z79" s="23">
        <f>100/Y79</f>
        <v>1.0112583905604662</v>
      </c>
      <c r="AA79" s="22"/>
      <c r="AB79" s="22">
        <f>M79*Z79</f>
        <v>77.572025848950418</v>
      </c>
      <c r="AC79" s="22">
        <f>N79*Z79</f>
        <v>7.8457642581291662E-2</v>
      </c>
      <c r="AD79" s="22">
        <f>Z79*O79</f>
        <v>12.908076182167203</v>
      </c>
      <c r="AE79" s="22">
        <f>P79*Z79</f>
        <v>1.735679950274903</v>
      </c>
      <c r="AF79" s="22">
        <f>Q79*Z79</f>
        <v>1.3799214345329101E-2</v>
      </c>
      <c r="AG79" s="22">
        <f>R79*Z79</f>
        <v>0.19479929221850131</v>
      </c>
      <c r="AH79" s="22">
        <f>S79*Z79</f>
        <v>0.90988116870629998</v>
      </c>
      <c r="AI79" s="22">
        <f>T79*Z79</f>
        <v>3.3405185127976211</v>
      </c>
      <c r="AJ79" s="22">
        <f>U79*Z79</f>
        <v>3.2052234336876455</v>
      </c>
      <c r="AK79" s="22">
        <f>V79*Z79</f>
        <v>4.1538754270781506E-2</v>
      </c>
      <c r="AL79" s="22">
        <f>AK79+AJ79+AI79+AH79+AG79+AF79+AE79+AD79+AC79+AB79</f>
        <v>100</v>
      </c>
      <c r="AM79" s="22"/>
      <c r="AN79" s="22">
        <f>AE79*0.8998</f>
        <v>1.5617648192573577</v>
      </c>
      <c r="AO79" s="22">
        <f>AN79*0.95</f>
        <v>1.4836765782944896</v>
      </c>
      <c r="AP79" s="22">
        <f>(AN79-AO79)*1.11</f>
        <v>8.6677947468783531E-2</v>
      </c>
      <c r="AQ79" s="22"/>
      <c r="AR79" s="35">
        <v>1.5070738962457617</v>
      </c>
      <c r="AS79" s="24">
        <v>7.7269139427629998</v>
      </c>
      <c r="AT79" s="24">
        <v>29.489860306815501</v>
      </c>
      <c r="AU79" s="24">
        <v>1.5053958459221299</v>
      </c>
      <c r="AV79" s="24">
        <v>30.766581980763601</v>
      </c>
      <c r="AW79" s="24">
        <v>35.188250352778802</v>
      </c>
      <c r="AX79" s="24">
        <v>51.861751614968902</v>
      </c>
      <c r="AY79" s="24">
        <v>97.75233314852872</v>
      </c>
      <c r="AZ79" s="24">
        <v>43.339729983720183</v>
      </c>
      <c r="BA79" s="24">
        <v>250.58292806305701</v>
      </c>
      <c r="BB79" s="24">
        <v>603.27618741660399</v>
      </c>
      <c r="BD79" s="9" t="s">
        <v>372</v>
      </c>
      <c r="BE79" s="26">
        <v>8.3040047798570507E-2</v>
      </c>
      <c r="BF79" s="30">
        <v>7.3921879346194617</v>
      </c>
      <c r="BG79" s="30">
        <v>25.930916044762657</v>
      </c>
      <c r="BH79" s="26">
        <v>1.5222284057876947E-2</v>
      </c>
      <c r="BI79" s="26">
        <v>1.6342167161940258</v>
      </c>
      <c r="BJ79" s="26">
        <v>1.2664914948890342</v>
      </c>
      <c r="BK79" s="26">
        <v>28.10882257550859</v>
      </c>
      <c r="BL79" s="26">
        <v>36.096780911070091</v>
      </c>
      <c r="BM79" s="26">
        <v>46.172589035241984</v>
      </c>
      <c r="BN79" s="26">
        <v>19.292130523234302</v>
      </c>
      <c r="BO79" s="26" t="s">
        <v>203</v>
      </c>
      <c r="BP79" s="26">
        <v>168.31191776289194</v>
      </c>
      <c r="BQ79" s="26">
        <v>94.783794522663072</v>
      </c>
      <c r="BR79" s="26">
        <v>42.625087072825892</v>
      </c>
      <c r="BS79" s="26">
        <v>251.51902104589206</v>
      </c>
      <c r="BT79" s="26">
        <v>10.269565449057035</v>
      </c>
      <c r="BU79" s="26">
        <v>1.4866039236640556</v>
      </c>
      <c r="BV79" s="26">
        <v>581.69119965173536</v>
      </c>
      <c r="BW79" s="26">
        <v>110.55593280062438</v>
      </c>
      <c r="BX79" s="26">
        <v>217.17417175288037</v>
      </c>
      <c r="BY79" s="26">
        <v>24.669056081033006</v>
      </c>
      <c r="BZ79" s="26">
        <v>59.139105578447207</v>
      </c>
      <c r="CA79" s="26">
        <v>14.999472319332325</v>
      </c>
      <c r="CB79" s="26">
        <v>1.27345007705401</v>
      </c>
      <c r="CC79" s="26">
        <v>11.525594255751496</v>
      </c>
      <c r="CD79" s="26">
        <v>1.3223025872314269</v>
      </c>
      <c r="CE79" s="26">
        <v>7.0982683512982554</v>
      </c>
      <c r="CF79" s="26">
        <v>1.2566384291183623</v>
      </c>
      <c r="CG79" s="26">
        <v>4.026803415744399</v>
      </c>
      <c r="CH79" s="26">
        <v>0.61512207951187337</v>
      </c>
      <c r="CI79" s="26">
        <v>4.3305977917083567</v>
      </c>
      <c r="CJ79" s="26">
        <v>0.74516621800573191</v>
      </c>
      <c r="CK79" s="26">
        <v>6.2374236670374081</v>
      </c>
      <c r="CL79" s="26">
        <v>1.0972259856199862</v>
      </c>
      <c r="CM79" s="26">
        <v>11.121519824417543</v>
      </c>
      <c r="CN79" s="26">
        <v>25.573436431853008</v>
      </c>
      <c r="CO79" s="26">
        <v>2.4919844003802325</v>
      </c>
    </row>
    <row r="80" spans="1:93" s="3" customFormat="1" ht="12" customHeight="1">
      <c r="A80" s="38" t="s">
        <v>374</v>
      </c>
      <c r="B80" s="43">
        <v>1165.1199999999999</v>
      </c>
      <c r="C80" s="44">
        <f t="shared" si="48"/>
        <v>378.57043620351993</v>
      </c>
      <c r="D80" s="34">
        <f t="shared" si="52"/>
        <v>447.24766445919994</v>
      </c>
      <c r="E80" s="34">
        <v>3168.9476644591996</v>
      </c>
      <c r="F80" s="34">
        <v>3194.8476644591992</v>
      </c>
      <c r="G80" s="34">
        <v>-1593.1476644591996</v>
      </c>
      <c r="H80" s="34" t="s">
        <v>466</v>
      </c>
      <c r="I80" s="34" t="s">
        <v>288</v>
      </c>
      <c r="J80" s="43" t="s">
        <v>371</v>
      </c>
      <c r="K80" s="37" t="s">
        <v>306</v>
      </c>
      <c r="L80" s="101">
        <v>3</v>
      </c>
      <c r="M80" s="22">
        <v>79.625807571422797</v>
      </c>
      <c r="N80" s="20">
        <v>3.5087399282102187E-2</v>
      </c>
      <c r="O80" s="22">
        <v>11.423815534164977</v>
      </c>
      <c r="P80" s="22">
        <v>0.59932252547608933</v>
      </c>
      <c r="Q80" s="22">
        <v>1.3881308317447577E-2</v>
      </c>
      <c r="R80" s="22">
        <v>0.3046824197463891</v>
      </c>
      <c r="S80" s="22">
        <v>1.7313246732351437</v>
      </c>
      <c r="T80" s="22">
        <v>5.9374803970665733</v>
      </c>
      <c r="U80" s="22">
        <v>0.20824219925754991</v>
      </c>
      <c r="V80" s="22">
        <v>2.7938943080318881E-3</v>
      </c>
      <c r="W80" s="22">
        <v>0.91301294271095634</v>
      </c>
      <c r="X80" s="20">
        <f t="shared" si="50"/>
        <v>100.79545086498806</v>
      </c>
      <c r="Y80" s="22">
        <f t="shared" si="41"/>
        <v>99.882437922277106</v>
      </c>
      <c r="Z80" s="23">
        <f>100/Y80</f>
        <v>1.00117700448816</v>
      </c>
      <c r="AA80" s="22"/>
      <c r="AB80" s="22">
        <f>M80*Z80</f>
        <v>79.719527504307734</v>
      </c>
      <c r="AC80" s="22">
        <f>N80*Z80</f>
        <v>3.5128697308535087E-2</v>
      </c>
      <c r="AD80" s="22">
        <f>Z80*O80</f>
        <v>11.437261416320601</v>
      </c>
      <c r="AE80" s="22">
        <f>P80*Z80</f>
        <v>0.60002793077843009</v>
      </c>
      <c r="AF80" s="22">
        <f>Q80*Z80</f>
        <v>1.3897646679638746E-2</v>
      </c>
      <c r="AG80" s="22">
        <f>R80*Z80</f>
        <v>0.30504103232189406</v>
      </c>
      <c r="AH80" s="22">
        <f>S80*Z80</f>
        <v>1.7333624501460037</v>
      </c>
      <c r="AI80" s="22">
        <f>T80*Z80</f>
        <v>5.9444688381422832</v>
      </c>
      <c r="AJ80" s="22">
        <f>U80*Z80</f>
        <v>0.20848730126070036</v>
      </c>
      <c r="AK80" s="22">
        <f>V80*Z80</f>
        <v>2.7971827341718865E-3</v>
      </c>
      <c r="AL80" s="22">
        <f>AK80+AJ80+AI80+AH80+AG80+AF80+AE80+AD80+AC80+AB80</f>
        <v>100</v>
      </c>
      <c r="AM80" s="22"/>
      <c r="AN80" s="22">
        <f>AE80*0.8998</f>
        <v>0.53990513211443136</v>
      </c>
      <c r="AO80" s="22">
        <f>AN80*0.95</f>
        <v>0.51290987550870981</v>
      </c>
      <c r="AP80" s="22">
        <f>(AN80-AO80)*1.11</f>
        <v>2.9964734832350924E-2</v>
      </c>
      <c r="AQ80" s="22"/>
      <c r="AR80" s="35">
        <v>0.929503910720481</v>
      </c>
      <c r="AS80" s="24">
        <v>15.031290228512001</v>
      </c>
      <c r="AT80" s="24">
        <v>7.8472683425004996</v>
      </c>
      <c r="AU80" s="24">
        <v>1.9032333061349522</v>
      </c>
      <c r="AV80" s="24">
        <v>4.7485928683762779</v>
      </c>
      <c r="AW80" s="24">
        <v>15.939948217067673</v>
      </c>
      <c r="AX80" s="24">
        <v>95.939447511205259</v>
      </c>
      <c r="AY80" s="24">
        <v>59.782682600902014</v>
      </c>
      <c r="AZ80" s="24">
        <v>79.776726819139668</v>
      </c>
      <c r="BA80" s="24">
        <v>114.85329677937192</v>
      </c>
      <c r="BB80" s="35">
        <v>20.946619618849216</v>
      </c>
      <c r="BD80" s="45" t="s">
        <v>374</v>
      </c>
      <c r="BE80" s="26">
        <v>3.2600074746663897E-2</v>
      </c>
      <c r="BF80" s="30">
        <v>15.782990869870574</v>
      </c>
      <c r="BG80" s="30">
        <v>7.3910875890438454</v>
      </c>
      <c r="BH80" s="26">
        <v>1.443656065014548E-2</v>
      </c>
      <c r="BI80" s="26">
        <v>0.52647145580415367</v>
      </c>
      <c r="BJ80" s="26">
        <v>2.6187181288251233</v>
      </c>
      <c r="BK80" s="26">
        <v>3.0613344035316499</v>
      </c>
      <c r="BL80" s="26">
        <v>18.622009130129427</v>
      </c>
      <c r="BM80" s="26">
        <v>96.757417277014099</v>
      </c>
      <c r="BN80" s="26">
        <v>23.022567773653055</v>
      </c>
      <c r="BO80" s="26">
        <v>0.32203270793618943</v>
      </c>
      <c r="BP80" s="26">
        <v>2.920540884920237</v>
      </c>
      <c r="BQ80" s="26">
        <v>55.23330370221732</v>
      </c>
      <c r="BR80" s="26">
        <v>70.418499849503362</v>
      </c>
      <c r="BS80" s="26">
        <v>114.85329677937192</v>
      </c>
      <c r="BT80" s="26">
        <v>13.91409551520016</v>
      </c>
      <c r="BU80" s="26">
        <v>0.22241135747968294</v>
      </c>
      <c r="BV80" s="26">
        <v>18.154762616634894</v>
      </c>
      <c r="BW80" s="26">
        <v>25.847720878900372</v>
      </c>
      <c r="BX80" s="26">
        <v>66.851954951339422</v>
      </c>
      <c r="BY80" s="26">
        <v>7.8443150396307821</v>
      </c>
      <c r="BZ80" s="26">
        <v>26.781299588642522</v>
      </c>
      <c r="CA80" s="26">
        <v>8.0884115114879087</v>
      </c>
      <c r="CB80" s="26">
        <v>0.60648540182602584</v>
      </c>
      <c r="CC80" s="26">
        <v>9.4736472358783992</v>
      </c>
      <c r="CD80" s="26">
        <v>1.7481500953145379</v>
      </c>
      <c r="CE80" s="26">
        <v>12.132722142068827</v>
      </c>
      <c r="CF80" s="26">
        <v>2.494930420387278</v>
      </c>
      <c r="CG80" s="26">
        <v>8.2976721179893644</v>
      </c>
      <c r="CH80" s="26">
        <v>1.5663670914016252</v>
      </c>
      <c r="CI80" s="26">
        <v>11.259373031002307</v>
      </c>
      <c r="CJ80" s="26">
        <v>1.6299900672218319</v>
      </c>
      <c r="CK80" s="26">
        <v>3.1760371225042601</v>
      </c>
      <c r="CL80" s="26">
        <v>0.85776000802649</v>
      </c>
      <c r="CM80" s="26">
        <v>11.953329186314839</v>
      </c>
      <c r="CN80" s="26">
        <v>41.229273602889542</v>
      </c>
      <c r="CO80" s="26">
        <v>6.9162625664693484</v>
      </c>
    </row>
    <row r="81" spans="1:93" s="3" customFormat="1" ht="12" customHeight="1">
      <c r="A81" s="17" t="s">
        <v>375</v>
      </c>
      <c r="B81" s="18">
        <v>1327.92</v>
      </c>
      <c r="C81" s="34">
        <f t="shared" si="48"/>
        <v>431.46736271231998</v>
      </c>
      <c r="D81" s="34">
        <f>B81*0.383864035</f>
        <v>509.7407293572</v>
      </c>
      <c r="E81" s="34">
        <v>3231.4407293571999</v>
      </c>
      <c r="F81" s="34">
        <v>3257.3407293571995</v>
      </c>
      <c r="G81" s="34">
        <v>-1655.6407293571999</v>
      </c>
      <c r="H81" s="34" t="s">
        <v>466</v>
      </c>
      <c r="I81" s="34" t="s">
        <v>284</v>
      </c>
      <c r="J81" s="43" t="s">
        <v>371</v>
      </c>
      <c r="K81" s="37" t="s">
        <v>306</v>
      </c>
      <c r="L81" s="101">
        <v>3</v>
      </c>
      <c r="M81" s="22">
        <v>74.851188093331004</v>
      </c>
      <c r="N81" s="20">
        <v>8.1360450884014904E-2</v>
      </c>
      <c r="O81" s="22">
        <v>10.500262665987</v>
      </c>
      <c r="P81" s="22">
        <v>1.2996603576767065</v>
      </c>
      <c r="Q81" s="22">
        <v>2.2614726658199802E-2</v>
      </c>
      <c r="R81" s="22">
        <v>0.37254652452391612</v>
      </c>
      <c r="S81" s="22">
        <v>4.9023069204147802</v>
      </c>
      <c r="T81" s="22">
        <v>4.564649039465535</v>
      </c>
      <c r="U81" s="22">
        <v>0.17127227928413294</v>
      </c>
      <c r="V81" s="22">
        <v>6.7515260440247837E-3</v>
      </c>
      <c r="W81" s="22">
        <v>2.5544925535062672</v>
      </c>
      <c r="X81" s="20">
        <f t="shared" si="50"/>
        <v>99.32710513777559</v>
      </c>
      <c r="Y81" s="22">
        <f t="shared" si="41"/>
        <v>96.772612584269325</v>
      </c>
      <c r="Z81" s="23">
        <f>100/Y81</f>
        <v>1.0333502147926437</v>
      </c>
      <c r="AA81" s="22"/>
      <c r="AB81" s="22">
        <f>M81*Z81</f>
        <v>77.347491293728169</v>
      </c>
      <c r="AC81" s="22">
        <f>N81*Z81</f>
        <v>8.4073839396623135E-2</v>
      </c>
      <c r="AD81" s="22">
        <f>Z81*O81</f>
        <v>10.850448681276843</v>
      </c>
      <c r="AE81" s="22">
        <f>P81*Z81</f>
        <v>1.3430043097627087</v>
      </c>
      <c r="AF81" s="22">
        <f>Q81*Z81</f>
        <v>2.336893264972769E-2</v>
      </c>
      <c r="AG81" s="22">
        <f>R81*Z81</f>
        <v>0.38497103113704162</v>
      </c>
      <c r="AH81" s="22">
        <f>S81*Z81</f>
        <v>5.0657999091900763</v>
      </c>
      <c r="AI81" s="22">
        <f>T81*Z81</f>
        <v>4.7168810653847455</v>
      </c>
      <c r="AJ81" s="22">
        <f>U81*Z81</f>
        <v>0.17698424658628442</v>
      </c>
      <c r="AK81" s="22">
        <f>V81*Z81</f>
        <v>6.9766908877711377E-3</v>
      </c>
      <c r="AL81" s="22">
        <f>AK81+AJ81+AI81+AH81+AG81+AF81+AE81+AD81+AC81+AB81</f>
        <v>100</v>
      </c>
      <c r="AM81" s="22"/>
      <c r="AN81" s="22">
        <f>AE81*0.8998</f>
        <v>1.2084352779244854</v>
      </c>
      <c r="AO81" s="22">
        <f>AN81*0.95</f>
        <v>1.148013514028261</v>
      </c>
      <c r="AP81" s="22">
        <f>(AN81-AO81)*1.11</f>
        <v>6.706815792480901E-2</v>
      </c>
      <c r="AQ81" s="22"/>
      <c r="AR81" s="35">
        <v>1.0361543940521432</v>
      </c>
      <c r="AS81" s="24">
        <v>17.338077271599001</v>
      </c>
      <c r="AT81" s="24">
        <v>38.590947076299301</v>
      </c>
      <c r="AU81" s="24">
        <v>5.1932760227423049</v>
      </c>
      <c r="AV81" s="24">
        <v>20.759640764862606</v>
      </c>
      <c r="AW81" s="24">
        <v>40.116572756128299</v>
      </c>
      <c r="AX81" s="24">
        <v>49.657660398540948</v>
      </c>
      <c r="AY81" s="24">
        <v>363.66112993016026</v>
      </c>
      <c r="AZ81" s="24">
        <v>39.037037120964222</v>
      </c>
      <c r="BA81" s="24">
        <v>123.660924172587</v>
      </c>
      <c r="BB81" s="35"/>
      <c r="BC81" s="4"/>
      <c r="BD81" s="19" t="s">
        <v>375</v>
      </c>
      <c r="BE81" s="26">
        <v>7.751917106122512E-2</v>
      </c>
      <c r="BF81" s="30">
        <v>17.041500795596747</v>
      </c>
      <c r="BG81" s="30">
        <v>39.393919027697045</v>
      </c>
      <c r="BH81" s="26">
        <v>2.3519315724527794E-2</v>
      </c>
      <c r="BI81" s="26">
        <v>1.2006252556480832</v>
      </c>
      <c r="BJ81" s="26">
        <v>4.3346107263163889</v>
      </c>
      <c r="BK81" s="26">
        <v>15.9854961784522</v>
      </c>
      <c r="BL81" s="26">
        <v>37.15016028908822</v>
      </c>
      <c r="BM81" s="26">
        <v>48.461201374906153</v>
      </c>
      <c r="BN81" s="26">
        <v>11.722390734860818</v>
      </c>
      <c r="BO81" s="26">
        <v>0.27198823269308298</v>
      </c>
      <c r="BP81" s="26">
        <v>2.0225932797130111</v>
      </c>
      <c r="BQ81" s="26">
        <v>367.49511697191366</v>
      </c>
      <c r="BR81" s="26">
        <v>38.87897170227177</v>
      </c>
      <c r="BS81" s="26">
        <v>123.68633574623017</v>
      </c>
      <c r="BT81" s="26">
        <v>22.916426432357138</v>
      </c>
      <c r="BU81" s="26">
        <v>0.10814012961766925</v>
      </c>
      <c r="BV81" s="26">
        <v>28.738561044577789</v>
      </c>
      <c r="BW81" s="26">
        <v>40.174760259605947</v>
      </c>
      <c r="BX81" s="26">
        <v>78.570591035373354</v>
      </c>
      <c r="BY81" s="26">
        <v>8.7386686168528165</v>
      </c>
      <c r="BZ81" s="26">
        <v>33.10110253402317</v>
      </c>
      <c r="CA81" s="26">
        <v>7.4419831822859814</v>
      </c>
      <c r="CB81" s="26">
        <v>0.81897363551210289</v>
      </c>
      <c r="CC81" s="26">
        <v>6.2435048565705937</v>
      </c>
      <c r="CD81" s="26">
        <v>0.98837596808923767</v>
      </c>
      <c r="CE81" s="26">
        <v>6.8338028194248599</v>
      </c>
      <c r="CF81" s="26">
        <v>1.2608343952982806</v>
      </c>
      <c r="CG81" s="26">
        <v>4.0334162802727871</v>
      </c>
      <c r="CH81" s="26">
        <v>0.65688179006580105</v>
      </c>
      <c r="CI81" s="26">
        <v>4.2514488622916149</v>
      </c>
      <c r="CJ81" s="26">
        <v>0.6549496296889199</v>
      </c>
      <c r="CK81" s="26">
        <v>4.4745475226645066</v>
      </c>
      <c r="CL81" s="26">
        <v>2.0718796047795522</v>
      </c>
      <c r="CM81" s="26">
        <v>7.7234606924349771</v>
      </c>
      <c r="CN81" s="26">
        <v>9.7409226598334353</v>
      </c>
      <c r="CO81" s="26">
        <v>8.2753702730357315</v>
      </c>
    </row>
    <row r="82" spans="1:93" s="3" customFormat="1" ht="12" customHeight="1">
      <c r="A82" s="17" t="s">
        <v>376</v>
      </c>
      <c r="B82" s="18" t="s">
        <v>283</v>
      </c>
      <c r="C82" s="18" t="s">
        <v>283</v>
      </c>
      <c r="D82" s="18" t="s">
        <v>283</v>
      </c>
      <c r="E82" s="34" t="s">
        <v>283</v>
      </c>
      <c r="F82" s="34" t="s">
        <v>283</v>
      </c>
      <c r="G82" s="34" t="s">
        <v>283</v>
      </c>
      <c r="H82" s="34" t="s">
        <v>466</v>
      </c>
      <c r="I82" s="34" t="s">
        <v>288</v>
      </c>
      <c r="J82" s="43" t="s">
        <v>377</v>
      </c>
      <c r="K82" s="19" t="s">
        <v>298</v>
      </c>
      <c r="L82" s="101">
        <v>2</v>
      </c>
      <c r="M82" s="22">
        <v>82.237982333193955</v>
      </c>
      <c r="N82" s="20">
        <v>7.3950427017254808E-2</v>
      </c>
      <c r="O82" s="22">
        <v>11.08618433827845</v>
      </c>
      <c r="P82" s="20">
        <v>0.4049773873705409</v>
      </c>
      <c r="Q82" s="20">
        <v>1.20001476189856E-2</v>
      </c>
      <c r="R82" s="22">
        <v>8.6953685144058768E-2</v>
      </c>
      <c r="S82" s="22">
        <v>0.89895766821760448</v>
      </c>
      <c r="T82" s="22">
        <v>5.2304586402538931</v>
      </c>
      <c r="U82" s="22">
        <v>2.2395419921222334E-2</v>
      </c>
      <c r="V82" s="22">
        <v>5.0196372868253826E-2</v>
      </c>
      <c r="W82" s="22">
        <v>0.78479966955803848</v>
      </c>
      <c r="X82" s="20">
        <f t="shared" si="50"/>
        <v>100.88885608944224</v>
      </c>
      <c r="Y82" s="22">
        <f t="shared" si="41"/>
        <v>100.1040564198842</v>
      </c>
      <c r="Z82" s="23">
        <f>100/Y82</f>
        <v>0.99896051744948533</v>
      </c>
      <c r="AA82" s="22"/>
      <c r="AB82" s="22">
        <f>M82*Z82</f>
        <v>82.152497385569063</v>
      </c>
      <c r="AC82" s="22">
        <f>N82*Z82</f>
        <v>7.3873556838767257E-2</v>
      </c>
      <c r="AD82" s="22">
        <f>Z82*O82</f>
        <v>11.074660443107021</v>
      </c>
      <c r="AE82" s="22">
        <f>P82*Z82</f>
        <v>0.40455642044301621</v>
      </c>
      <c r="AF82" s="22">
        <f>Q82*Z82</f>
        <v>1.1987673674932064E-2</v>
      </c>
      <c r="AG82" s="22">
        <f>R82*Z82</f>
        <v>8.6863298305648567E-2</v>
      </c>
      <c r="AH82" s="22">
        <f>S82*Z82</f>
        <v>0.89802321740784097</v>
      </c>
      <c r="AI82" s="22">
        <f>T82*Z82</f>
        <v>5.2250216697661607</v>
      </c>
      <c r="AJ82" s="22">
        <f>U82*Z82</f>
        <v>2.2372140273002775E-2</v>
      </c>
      <c r="AK82" s="22">
        <f>V82*Z82</f>
        <v>5.014419461455815E-2</v>
      </c>
      <c r="AL82" s="22">
        <f>AK82+AJ82+AI82+AH82+AG82+AF82+AE82+AD82+AC82+AB82</f>
        <v>100.00000000000001</v>
      </c>
      <c r="AM82" s="22"/>
      <c r="AN82" s="22">
        <f>AE82*0.8998</f>
        <v>0.36401986711462603</v>
      </c>
      <c r="AO82" s="22">
        <f>AN82*0.95</f>
        <v>0.3458188737588947</v>
      </c>
      <c r="AP82" s="22">
        <f>(AN82-AO82)*1.11</f>
        <v>2.0203102624861781E-2</v>
      </c>
      <c r="AQ82" s="22"/>
      <c r="AR82" s="35">
        <v>0.45415730922625885</v>
      </c>
      <c r="AS82" s="24">
        <v>3.8901020526879999</v>
      </c>
      <c r="AT82" s="24">
        <v>75.475013167602</v>
      </c>
      <c r="AU82" s="24">
        <v>1.5660865169582663</v>
      </c>
      <c r="AV82" s="24">
        <v>68.427969744175897</v>
      </c>
      <c r="AW82" s="24">
        <v>22.408342594822695</v>
      </c>
      <c r="AX82" s="24">
        <v>26.0705508520516</v>
      </c>
      <c r="AY82" s="24">
        <v>33.227428199746839</v>
      </c>
      <c r="AZ82" s="24">
        <v>41.345066327348121</v>
      </c>
      <c r="BA82" s="24">
        <v>150.67917088607828</v>
      </c>
      <c r="BB82" s="24">
        <v>38.649706968055661</v>
      </c>
      <c r="BD82" s="9" t="s">
        <v>376</v>
      </c>
      <c r="BE82" s="26">
        <v>7.8207286815551905E-2</v>
      </c>
      <c r="BF82" s="30">
        <v>2.8410431318620635</v>
      </c>
      <c r="BG82" s="30">
        <v>72.556324912544383</v>
      </c>
      <c r="BH82" s="26">
        <v>1.3926835719664885E-2</v>
      </c>
      <c r="BI82" s="26">
        <v>0.37569519427442916</v>
      </c>
      <c r="BJ82" s="26">
        <v>2.5845433650009557</v>
      </c>
      <c r="BK82" s="26">
        <v>65.892993124941484</v>
      </c>
      <c r="BL82" s="26">
        <v>30.717738930351594</v>
      </c>
      <c r="BM82" s="26">
        <v>26.148329704745727</v>
      </c>
      <c r="BN82" s="26">
        <v>12.047402896435415</v>
      </c>
      <c r="BO82" s="26" t="s">
        <v>203</v>
      </c>
      <c r="BP82" s="26">
        <v>2.1167299289364578</v>
      </c>
      <c r="BQ82" s="26">
        <v>32.967369368935707</v>
      </c>
      <c r="BR82" s="26">
        <v>39.149102686502985</v>
      </c>
      <c r="BS82" s="26">
        <v>152.10302673740517</v>
      </c>
      <c r="BT82" s="26">
        <v>26.428076140909042</v>
      </c>
      <c r="BU82" s="26">
        <v>0.21954010015008041</v>
      </c>
      <c r="BV82" s="26">
        <v>38.800887781032827</v>
      </c>
      <c r="BW82" s="26">
        <v>6.4830983788473961</v>
      </c>
      <c r="BX82" s="26">
        <v>14.0458722872695</v>
      </c>
      <c r="BY82" s="26">
        <v>1.5623168465841928</v>
      </c>
      <c r="BZ82" s="26">
        <v>6.8625682875324152</v>
      </c>
      <c r="CA82" s="26">
        <v>1.9129618273808999</v>
      </c>
      <c r="CB82" s="26">
        <v>0.25758460215425527</v>
      </c>
      <c r="CC82" s="26">
        <v>2.6703676054105885</v>
      </c>
      <c r="CD82" s="26">
        <v>0.64637859493260941</v>
      </c>
      <c r="CE82" s="26">
        <v>5.5038428273199633</v>
      </c>
      <c r="CF82" s="26">
        <v>1.19850615701163</v>
      </c>
      <c r="CG82" s="26">
        <v>4.6995417672056039</v>
      </c>
      <c r="CH82" s="26">
        <v>0.87992383357214676</v>
      </c>
      <c r="CI82" s="26">
        <v>6.2252631608291482</v>
      </c>
      <c r="CJ82" s="26">
        <v>1.0830403206584878</v>
      </c>
      <c r="CK82" s="26">
        <v>5.0346768510152797</v>
      </c>
      <c r="CL82" s="26">
        <v>2.5707854082906381</v>
      </c>
      <c r="CM82" s="26">
        <v>4.5409689651859804</v>
      </c>
      <c r="CN82" s="26">
        <v>28.006789067482263</v>
      </c>
      <c r="CO82" s="26">
        <v>8.5864045929124497</v>
      </c>
    </row>
    <row r="83" spans="1:93" s="3" customFormat="1" ht="12" customHeight="1">
      <c r="A83" s="17" t="s">
        <v>378</v>
      </c>
      <c r="B83" s="18" t="s">
        <v>283</v>
      </c>
      <c r="C83" s="18" t="s">
        <v>283</v>
      </c>
      <c r="D83" s="18" t="s">
        <v>283</v>
      </c>
      <c r="E83" s="34" t="s">
        <v>283</v>
      </c>
      <c r="F83" s="34" t="s">
        <v>283</v>
      </c>
      <c r="G83" s="34" t="s">
        <v>283</v>
      </c>
      <c r="H83" s="34" t="s">
        <v>466</v>
      </c>
      <c r="I83" s="34" t="s">
        <v>288</v>
      </c>
      <c r="J83" s="43" t="s">
        <v>366</v>
      </c>
      <c r="K83" s="19" t="s">
        <v>298</v>
      </c>
      <c r="L83" s="101">
        <v>2</v>
      </c>
      <c r="M83" s="22">
        <v>70.602174192813493</v>
      </c>
      <c r="N83" s="20">
        <v>0.19929618057917264</v>
      </c>
      <c r="O83" s="22">
        <v>16.513760524359</v>
      </c>
      <c r="P83" s="20">
        <v>3.0431411033869447</v>
      </c>
      <c r="Q83" s="20">
        <v>4.3619942236793899E-2</v>
      </c>
      <c r="R83" s="22">
        <v>0.15591434961890965</v>
      </c>
      <c r="S83" s="22">
        <v>4.9469215294008801</v>
      </c>
      <c r="T83" s="22">
        <v>3.6536520408554161</v>
      </c>
      <c r="U83" s="22">
        <v>2.6581085836915482E-2</v>
      </c>
      <c r="V83" s="22">
        <v>4.6815505162425816E-2</v>
      </c>
      <c r="W83" s="22">
        <v>0.63311174422287853</v>
      </c>
      <c r="X83" s="20">
        <f t="shared" si="50"/>
        <v>99.864988198472815</v>
      </c>
      <c r="Y83" s="22">
        <f t="shared" si="41"/>
        <v>99.231876454249942</v>
      </c>
      <c r="Z83" s="23">
        <f>100/Y83</f>
        <v>1.0077406935472413</v>
      </c>
      <c r="AA83" s="22"/>
      <c r="AB83" s="22">
        <f>M83*Z83</f>
        <v>71.148683987009008</v>
      </c>
      <c r="AC83" s="22">
        <f>N83*Z83</f>
        <v>0.20083887123817168</v>
      </c>
      <c r="AD83" s="22">
        <f>Z83*O83</f>
        <v>16.641588483890594</v>
      </c>
      <c r="AE83" s="22">
        <f>P83*Z83</f>
        <v>3.0666971260892768</v>
      </c>
      <c r="AF83" s="22">
        <f>Q83*Z83</f>
        <v>4.3957590842197289E-2</v>
      </c>
      <c r="AG83" s="22">
        <f>R83*Z83</f>
        <v>0.15712123481892706</v>
      </c>
      <c r="AH83" s="22">
        <f>S83*Z83</f>
        <v>4.9852141329622226</v>
      </c>
      <c r="AI83" s="22">
        <f>T83*Z83</f>
        <v>3.6819338416319303</v>
      </c>
      <c r="AJ83" s="22">
        <f>U83*Z83</f>
        <v>2.678684187653196E-2</v>
      </c>
      <c r="AK83" s="22">
        <f>V83*Z83</f>
        <v>4.7177889641147448E-2</v>
      </c>
      <c r="AL83" s="22">
        <f>AK83+AJ83+AI83+AH83+AG83+AF83+AE83+AD83+AC83+AB83</f>
        <v>100</v>
      </c>
      <c r="AM83" s="22"/>
      <c r="AN83" s="22">
        <f>AE83*0.8998</f>
        <v>2.7594140740551314</v>
      </c>
      <c r="AO83" s="22">
        <f>AN83*0.95</f>
        <v>2.6214433703523747</v>
      </c>
      <c r="AP83" s="22">
        <f>(AN83-AO83)*1.11</f>
        <v>0.15314748111005991</v>
      </c>
      <c r="AQ83" s="22"/>
      <c r="AR83" s="35">
        <v>2.5999705076049393</v>
      </c>
      <c r="AS83" s="24">
        <v>15.024429949426001</v>
      </c>
      <c r="AT83" s="24">
        <v>308.73877333654701</v>
      </c>
      <c r="AU83" s="24">
        <v>1.813030204163</v>
      </c>
      <c r="AV83" s="24">
        <v>955.78734178228717</v>
      </c>
      <c r="AW83" s="24">
        <v>47.552506562651303</v>
      </c>
      <c r="AX83" s="24">
        <v>20.360972325606699</v>
      </c>
      <c r="AY83" s="24">
        <v>886.56651599440693</v>
      </c>
      <c r="AZ83" s="24">
        <v>32.751585581523848</v>
      </c>
      <c r="BA83" s="24">
        <v>354.42435952031559</v>
      </c>
      <c r="BB83" s="24">
        <v>32.064556381385934</v>
      </c>
      <c r="BD83" s="9" t="s">
        <v>378</v>
      </c>
      <c r="BE83" s="26">
        <v>0.19179556805720294</v>
      </c>
      <c r="BF83" s="30">
        <v>20.278481257434215</v>
      </c>
      <c r="BG83" s="30">
        <v>302.50458133709174</v>
      </c>
      <c r="BH83" s="26">
        <v>4.2707763840564197E-2</v>
      </c>
      <c r="BI83" s="26">
        <v>2.8229818275501994</v>
      </c>
      <c r="BJ83" s="26">
        <v>1.7169462733129688</v>
      </c>
      <c r="BK83" s="26">
        <v>951.39096821726696</v>
      </c>
      <c r="BL83" s="26">
        <v>48.341310886121697</v>
      </c>
      <c r="BM83" s="26">
        <v>16.370791001511183</v>
      </c>
      <c r="BN83" s="26">
        <v>20.172525188112392</v>
      </c>
      <c r="BO83" s="26" t="s">
        <v>203</v>
      </c>
      <c r="BP83" s="26">
        <v>1.4248963316090992</v>
      </c>
      <c r="BQ83" s="26">
        <v>860.81985475816975</v>
      </c>
      <c r="BR83" s="26">
        <v>31.401813013864547</v>
      </c>
      <c r="BS83" s="26">
        <v>357.66007641178157</v>
      </c>
      <c r="BT83" s="26">
        <v>6.5862478679359509</v>
      </c>
      <c r="BU83" s="26">
        <v>0.19470100883050753</v>
      </c>
      <c r="BV83" s="26">
        <v>31.83734642597652</v>
      </c>
      <c r="BW83" s="26">
        <v>65.18840700064041</v>
      </c>
      <c r="BX83" s="26">
        <v>111.12763920129561</v>
      </c>
      <c r="BY83" s="26">
        <v>12.027078079997478</v>
      </c>
      <c r="BZ83" s="26">
        <v>29.964962794267734</v>
      </c>
      <c r="CA83" s="26">
        <v>7.3780940492785243</v>
      </c>
      <c r="CB83" s="26">
        <v>1.687759450912409</v>
      </c>
      <c r="CC83" s="26">
        <v>6.5959451559063655</v>
      </c>
      <c r="CD83" s="26">
        <v>0.9297222093839661</v>
      </c>
      <c r="CE83" s="26">
        <v>5.5410505562339694</v>
      </c>
      <c r="CF83" s="26">
        <v>0.96147149585084202</v>
      </c>
      <c r="CG83" s="26">
        <v>2.9624041700972747</v>
      </c>
      <c r="CH83" s="26">
        <v>0.42347971525330008</v>
      </c>
      <c r="CI83" s="26">
        <v>2.6565413768713855</v>
      </c>
      <c r="CJ83" s="26">
        <v>0.43124028694689981</v>
      </c>
      <c r="CK83" s="26">
        <v>8.0064508573156576</v>
      </c>
      <c r="CL83" s="26">
        <v>0.58961189409111692</v>
      </c>
      <c r="CM83" s="26">
        <v>2.3193233453982933</v>
      </c>
      <c r="CN83" s="26">
        <v>10.852474293106512</v>
      </c>
      <c r="CO83" s="26">
        <v>2.8569534494100273</v>
      </c>
    </row>
    <row r="84" spans="1:93" s="3" customFormat="1" ht="12" customHeight="1">
      <c r="A84" s="17" t="s">
        <v>379</v>
      </c>
      <c r="B84" s="18" t="s">
        <v>283</v>
      </c>
      <c r="C84" s="18" t="s">
        <v>283</v>
      </c>
      <c r="D84" s="18" t="s">
        <v>283</v>
      </c>
      <c r="E84" s="34" t="s">
        <v>283</v>
      </c>
      <c r="F84" s="34" t="s">
        <v>283</v>
      </c>
      <c r="G84" s="34" t="s">
        <v>283</v>
      </c>
      <c r="H84" s="34" t="s">
        <v>466</v>
      </c>
      <c r="I84" s="34" t="s">
        <v>284</v>
      </c>
      <c r="J84" s="43" t="s">
        <v>364</v>
      </c>
      <c r="K84" s="19" t="s">
        <v>292</v>
      </c>
      <c r="L84" s="101">
        <v>3</v>
      </c>
      <c r="M84" s="22">
        <v>75.320901935469394</v>
      </c>
      <c r="N84" s="20">
        <v>8.7605072382501828E-2</v>
      </c>
      <c r="O84" s="22">
        <v>11.059933582529046</v>
      </c>
      <c r="P84" s="22">
        <v>1.6886556148452592</v>
      </c>
      <c r="Q84" s="20">
        <v>4.5930159040660001E-2</v>
      </c>
      <c r="R84" s="22">
        <v>0.54442824543996859</v>
      </c>
      <c r="S84" s="22">
        <v>5.655275727681822</v>
      </c>
      <c r="T84" s="22">
        <v>3.388137187989166</v>
      </c>
      <c r="U84" s="22">
        <v>5.2935448433553974E-2</v>
      </c>
      <c r="V84" s="22">
        <v>3.4686761590387499E-2</v>
      </c>
      <c r="W84" s="22">
        <v>1.6306522609044694</v>
      </c>
      <c r="X84" s="20">
        <f t="shared" si="50"/>
        <v>99.509141996306241</v>
      </c>
      <c r="Y84" s="22">
        <f t="shared" si="41"/>
        <v>97.878489735401772</v>
      </c>
      <c r="Z84" s="23">
        <f t="shared" si="43"/>
        <v>1.0216749386952473</v>
      </c>
      <c r="AA84" s="22"/>
      <c r="AB84" s="22">
        <f t="shared" si="53"/>
        <v>76.953477867391427</v>
      </c>
      <c r="AC84" s="22">
        <f t="shared" si="54"/>
        <v>8.9503906955785251E-2</v>
      </c>
      <c r="AD84" s="22">
        <f t="shared" si="55"/>
        <v>11.299656964903869</v>
      </c>
      <c r="AE84" s="22">
        <f t="shared" si="56"/>
        <v>1.7252571217744153</v>
      </c>
      <c r="AF84" s="22">
        <f t="shared" si="57"/>
        <v>4.6925692422129267E-2</v>
      </c>
      <c r="AG84" s="22">
        <f t="shared" si="58"/>
        <v>0.55622869428384092</v>
      </c>
      <c r="AH84" s="22">
        <f t="shared" si="59"/>
        <v>5.7778534823840451</v>
      </c>
      <c r="AI84" s="22">
        <f t="shared" si="60"/>
        <v>3.4615748538299185</v>
      </c>
      <c r="AJ84" s="22">
        <f t="shared" si="61"/>
        <v>5.4082821033156682E-2</v>
      </c>
      <c r="AK84" s="22">
        <f t="shared" si="62"/>
        <v>3.5438595021395805E-2</v>
      </c>
      <c r="AL84" s="22">
        <f t="shared" si="44"/>
        <v>99.999999999999972</v>
      </c>
      <c r="AM84" s="22"/>
      <c r="AN84" s="22">
        <f t="shared" si="45"/>
        <v>1.5523863581726189</v>
      </c>
      <c r="AO84" s="22">
        <f t="shared" si="46"/>
        <v>1.4747670402639879</v>
      </c>
      <c r="AP84" s="22">
        <f t="shared" si="47"/>
        <v>8.6157442878580501E-2</v>
      </c>
      <c r="AQ84" s="22"/>
      <c r="AR84" s="35">
        <v>1.2845264777757071</v>
      </c>
      <c r="AS84" s="24">
        <v>10.345353954062899</v>
      </c>
      <c r="AT84" s="24">
        <v>11.352690533932901</v>
      </c>
      <c r="AU84" s="24">
        <v>7.429872163653604</v>
      </c>
      <c r="AV84" s="24">
        <v>10.401690975122801</v>
      </c>
      <c r="AW84" s="24">
        <v>15.190299759958</v>
      </c>
      <c r="AX84" s="24">
        <v>2.622845110968</v>
      </c>
      <c r="AY84" s="24">
        <v>409.40399302571075</v>
      </c>
      <c r="AZ84" s="24">
        <v>50.300505883717719</v>
      </c>
      <c r="BA84" s="24">
        <v>182.94468220715092</v>
      </c>
      <c r="BB84" s="35">
        <v>14.320229241493214</v>
      </c>
      <c r="BD84" s="9" t="s">
        <v>379</v>
      </c>
      <c r="BE84" s="26">
        <v>0.102847926432236</v>
      </c>
      <c r="BF84" s="30">
        <v>9.5249886063307052</v>
      </c>
      <c r="BG84" s="30">
        <v>13.602469032461373</v>
      </c>
      <c r="BH84" s="26">
        <v>2.7332981523293023E-2</v>
      </c>
      <c r="BI84" s="26">
        <v>1.6761176640768123</v>
      </c>
      <c r="BJ84" s="26">
        <v>1.9372601786047317</v>
      </c>
      <c r="BK84" s="26">
        <v>7.5349102536026562</v>
      </c>
      <c r="BL84" s="26">
        <v>19.260163675045543</v>
      </c>
      <c r="BM84" s="26">
        <v>1.7017244192329706</v>
      </c>
      <c r="BN84" s="26">
        <v>16.829797307503352</v>
      </c>
      <c r="BO84" s="26">
        <v>0.53673045653870655</v>
      </c>
      <c r="BP84" s="26">
        <v>0.98501820324164591</v>
      </c>
      <c r="BQ84" s="26">
        <v>390.55035612529076</v>
      </c>
      <c r="BR84" s="26">
        <v>47.917427879924986</v>
      </c>
      <c r="BS84" s="26">
        <v>194.68229220598326</v>
      </c>
      <c r="BT84" s="26">
        <v>8.0831163685409244</v>
      </c>
      <c r="BU84" s="26">
        <v>0.30614645666691137</v>
      </c>
      <c r="BV84" s="26">
        <v>14.09376260669378</v>
      </c>
      <c r="BW84" s="26">
        <v>61.648041659983242</v>
      </c>
      <c r="BX84" s="26">
        <v>121.50485465132751</v>
      </c>
      <c r="BY84" s="26">
        <v>14.125111415475553</v>
      </c>
      <c r="BZ84" s="26">
        <v>51.653698185915886</v>
      </c>
      <c r="CA84" s="26">
        <v>10.170622457847571</v>
      </c>
      <c r="CB84" s="26">
        <v>0.96948598842023648</v>
      </c>
      <c r="CC84" s="26">
        <v>7.1109350673722096</v>
      </c>
      <c r="CD84" s="26">
        <v>1.1520162313720121</v>
      </c>
      <c r="CE84" s="26">
        <v>7.0853420533481364</v>
      </c>
      <c r="CF84" s="26">
        <v>1.3151367425242664</v>
      </c>
      <c r="CG84" s="26">
        <v>4.034902511740003</v>
      </c>
      <c r="CH84" s="26">
        <v>0.67291187317076839</v>
      </c>
      <c r="CI84" s="26">
        <v>4.9327007023230829</v>
      </c>
      <c r="CJ84" s="26">
        <v>0.66974560326282795</v>
      </c>
      <c r="CK84" s="26">
        <v>5.7607097002918168</v>
      </c>
      <c r="CL84" s="26">
        <v>1.0959573179331097</v>
      </c>
      <c r="CM84" s="26">
        <v>5.4773929383925317</v>
      </c>
      <c r="CN84" s="26">
        <v>13.914887213445422</v>
      </c>
      <c r="CO84" s="26">
        <v>4.2213168255780307</v>
      </c>
    </row>
    <row r="85" spans="1:93" s="3" customFormat="1" ht="12" customHeight="1">
      <c r="A85" s="17" t="s">
        <v>380</v>
      </c>
      <c r="B85" s="18" t="s">
        <v>283</v>
      </c>
      <c r="C85" s="18" t="s">
        <v>283</v>
      </c>
      <c r="D85" s="18" t="s">
        <v>283</v>
      </c>
      <c r="E85" s="34" t="s">
        <v>283</v>
      </c>
      <c r="F85" s="34" t="s">
        <v>283</v>
      </c>
      <c r="G85" s="34" t="s">
        <v>283</v>
      </c>
      <c r="H85" s="34" t="s">
        <v>466</v>
      </c>
      <c r="I85" s="34" t="s">
        <v>284</v>
      </c>
      <c r="J85" s="18" t="s">
        <v>381</v>
      </c>
      <c r="K85" s="19" t="s">
        <v>286</v>
      </c>
      <c r="L85" s="101">
        <v>5</v>
      </c>
      <c r="M85" s="20">
        <v>77.947177359255377</v>
      </c>
      <c r="N85" s="20">
        <v>7.8955962679659736E-2</v>
      </c>
      <c r="O85" s="20">
        <v>10.941049040023346</v>
      </c>
      <c r="P85" s="20">
        <v>0.13103424506828321</v>
      </c>
      <c r="Q85" s="20">
        <v>4.4060014815500122E-3</v>
      </c>
      <c r="R85" s="20">
        <v>5.2594588088076273E-2</v>
      </c>
      <c r="S85" s="20">
        <v>4.2361616500792936</v>
      </c>
      <c r="T85" s="20">
        <v>6.0001535238363752</v>
      </c>
      <c r="U85" s="20">
        <v>4.2518206189733759E-2</v>
      </c>
      <c r="V85" s="21">
        <v>9.317920529282115E-3</v>
      </c>
      <c r="W85" s="20">
        <v>0.98782678108162225</v>
      </c>
      <c r="X85" s="20">
        <f t="shared" si="50"/>
        <v>100.4311952783126</v>
      </c>
      <c r="Y85" s="22">
        <f t="shared" si="41"/>
        <v>99.443368497230978</v>
      </c>
      <c r="Z85" s="23">
        <f t="shared" si="43"/>
        <v>1.0055974723219931</v>
      </c>
      <c r="AA85" s="22"/>
      <c r="AB85" s="22">
        <f t="shared" si="53"/>
        <v>78.383484527101302</v>
      </c>
      <c r="AC85" s="22">
        <f t="shared" si="54"/>
        <v>7.9397916495415458E-2</v>
      </c>
      <c r="AD85" s="22">
        <f t="shared" si="55"/>
        <v>11.002291259198447</v>
      </c>
      <c r="AE85" s="22">
        <f t="shared" si="56"/>
        <v>0.13176770562828619</v>
      </c>
      <c r="AF85" s="22">
        <f t="shared" si="57"/>
        <v>4.430663952893649E-3</v>
      </c>
      <c r="AG85" s="22">
        <f t="shared" si="58"/>
        <v>5.2888984839185908E-2</v>
      </c>
      <c r="AH85" s="22">
        <f t="shared" si="59"/>
        <v>4.2598734476671014</v>
      </c>
      <c r="AI85" s="22">
        <f t="shared" si="60"/>
        <v>6.0337392171137587</v>
      </c>
      <c r="AJ85" s="22">
        <f t="shared" si="61"/>
        <v>4.2756200672061595E-2</v>
      </c>
      <c r="AK85" s="22">
        <f t="shared" si="62"/>
        <v>9.3700773315433042E-3</v>
      </c>
      <c r="AL85" s="22">
        <f t="shared" si="44"/>
        <v>100</v>
      </c>
      <c r="AM85" s="22"/>
      <c r="AN85" s="22">
        <f t="shared" si="45"/>
        <v>0.11856458152433191</v>
      </c>
      <c r="AO85" s="22">
        <f t="shared" si="46"/>
        <v>0.11263635244811532</v>
      </c>
      <c r="AP85" s="22">
        <f t="shared" si="47"/>
        <v>6.5803342746004216E-3</v>
      </c>
      <c r="AQ85" s="22"/>
      <c r="AR85" s="24">
        <v>0.64778973151534391</v>
      </c>
      <c r="AS85" s="24">
        <v>6.4920618306120588</v>
      </c>
      <c r="AT85" s="24">
        <v>10.3780102718161</v>
      </c>
      <c r="AU85" s="24">
        <v>0.84441912826999788</v>
      </c>
      <c r="AV85" s="24">
        <v>260.81279548028402</v>
      </c>
      <c r="AW85" s="24">
        <v>3.1041419893727999</v>
      </c>
      <c r="AX85" s="24">
        <v>69.498006188445345</v>
      </c>
      <c r="AY85" s="24">
        <v>20.299212835881956</v>
      </c>
      <c r="AZ85" s="24">
        <v>13.92483366828221</v>
      </c>
      <c r="BA85" s="24">
        <v>150.79893197154701</v>
      </c>
      <c r="BB85" s="24">
        <v>25.3172511005709</v>
      </c>
      <c r="BD85" s="25" t="s">
        <v>380</v>
      </c>
      <c r="BE85" s="26">
        <v>8.161501705593488E-2</v>
      </c>
      <c r="BF85" s="30">
        <v>3.3335415141561326</v>
      </c>
      <c r="BG85" s="30">
        <v>9.2496041552620873</v>
      </c>
      <c r="BH85" s="26">
        <v>4.6074971695932313E-3</v>
      </c>
      <c r="BI85" s="26">
        <v>0.13570685205538699</v>
      </c>
      <c r="BJ85" s="26">
        <v>1.2861172056769226</v>
      </c>
      <c r="BK85" s="26">
        <v>265.59965605837135</v>
      </c>
      <c r="BL85" s="26">
        <v>1.7368350233533718</v>
      </c>
      <c r="BM85" s="29">
        <v>118.72756057780859</v>
      </c>
      <c r="BN85" s="26">
        <v>14.191693138668811</v>
      </c>
      <c r="BO85" s="26" t="s">
        <v>203</v>
      </c>
      <c r="BP85" s="26">
        <v>3.5927739615702601</v>
      </c>
      <c r="BQ85" s="26">
        <v>21.275277256227454</v>
      </c>
      <c r="BR85" s="26">
        <v>15.516718202746809</v>
      </c>
      <c r="BS85" s="26">
        <v>151.22529292505692</v>
      </c>
      <c r="BT85" s="26">
        <v>17.91950896351625</v>
      </c>
      <c r="BU85" s="26">
        <v>0.1115700493590764</v>
      </c>
      <c r="BV85" s="26">
        <v>28.929825741475717</v>
      </c>
      <c r="BW85" s="26">
        <v>7.3779641324993888</v>
      </c>
      <c r="BX85" s="26">
        <v>14.089532059398543</v>
      </c>
      <c r="BY85" s="26">
        <v>1.440620372960596</v>
      </c>
      <c r="BZ85" s="26">
        <v>5.2462182145856744</v>
      </c>
      <c r="CA85" s="26">
        <v>1.2833134348648056</v>
      </c>
      <c r="CB85" s="26">
        <v>9.2236950902820317E-2</v>
      </c>
      <c r="CC85" s="26">
        <v>1.3605064871837755</v>
      </c>
      <c r="CD85" s="26">
        <v>0.31542996946589175</v>
      </c>
      <c r="CE85" s="26">
        <v>2.1362937888208444</v>
      </c>
      <c r="CF85" s="26">
        <v>0.52296262813567529</v>
      </c>
      <c r="CG85" s="26">
        <v>1.648427617262014</v>
      </c>
      <c r="CH85" s="26">
        <v>0.32416030058010309</v>
      </c>
      <c r="CI85" s="26">
        <v>2.4675336988806986</v>
      </c>
      <c r="CJ85" s="26">
        <v>0.4000219555687165</v>
      </c>
      <c r="CK85" s="26">
        <v>3.5847720242784593</v>
      </c>
      <c r="CL85" s="26">
        <v>1.6026268404997723</v>
      </c>
      <c r="CM85" s="29">
        <v>8.5389679392835767</v>
      </c>
      <c r="CN85" s="26">
        <v>19.550476859032869</v>
      </c>
      <c r="CO85" s="26">
        <v>3.4383296132961512</v>
      </c>
    </row>
    <row r="86" spans="1:93" s="3" customFormat="1" ht="12" customHeight="1">
      <c r="B86" s="4"/>
      <c r="C86" s="4"/>
      <c r="D86" s="4"/>
      <c r="E86" s="26"/>
      <c r="F86" s="26"/>
      <c r="G86" s="26"/>
      <c r="H86" s="4"/>
      <c r="I86" s="34"/>
      <c r="J86" s="4"/>
      <c r="K86" s="4"/>
      <c r="L86" s="100"/>
      <c r="M86" s="4"/>
      <c r="N86" s="4"/>
      <c r="O86" s="4"/>
      <c r="P86" s="4"/>
      <c r="Q86" s="4"/>
      <c r="R86" s="4"/>
      <c r="S86" s="4"/>
      <c r="T86" s="4"/>
      <c r="U86" s="4"/>
      <c r="V86" s="4"/>
      <c r="W86" s="26"/>
      <c r="X86" s="20"/>
      <c r="Y86" s="22"/>
      <c r="Z86" s="23"/>
      <c r="AA86" s="4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9"/>
      <c r="BE86" s="4"/>
      <c r="BF86" s="30"/>
      <c r="BG86" s="30"/>
      <c r="BH86" s="4"/>
      <c r="BI86" s="4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</row>
    <row r="87" spans="1:93" s="3" customFormat="1" ht="12" customHeight="1">
      <c r="A87" s="41" t="s">
        <v>382</v>
      </c>
      <c r="B87" s="4"/>
      <c r="C87" s="4"/>
      <c r="D87" s="4"/>
      <c r="E87" s="26"/>
      <c r="F87" s="26"/>
      <c r="G87" s="26"/>
      <c r="H87" s="4"/>
      <c r="I87" s="34"/>
      <c r="J87" s="4"/>
      <c r="K87" s="4"/>
      <c r="L87" s="100"/>
      <c r="M87" s="4"/>
      <c r="N87" s="4"/>
      <c r="O87" s="4"/>
      <c r="P87" s="4"/>
      <c r="Q87" s="4"/>
      <c r="R87" s="4"/>
      <c r="S87" s="4"/>
      <c r="T87" s="4"/>
      <c r="U87" s="4"/>
      <c r="V87" s="4"/>
      <c r="W87" s="26"/>
      <c r="X87" s="20"/>
      <c r="Y87" s="22"/>
      <c r="Z87" s="23"/>
      <c r="AA87" s="4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9"/>
      <c r="BE87" s="4"/>
      <c r="BF87" s="30"/>
      <c r="BG87" s="30"/>
      <c r="BH87" s="4"/>
      <c r="BI87" s="4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</row>
    <row r="88" spans="1:93" s="3" customFormat="1" ht="12" customHeight="1">
      <c r="A88" s="17" t="s">
        <v>383</v>
      </c>
      <c r="B88" s="18">
        <f>1073.4-1</f>
        <v>1072.4000000000001</v>
      </c>
      <c r="C88" s="34">
        <f t="shared" ref="C88:C92" si="63">B88*0.324919696</f>
        <v>348.44388199040003</v>
      </c>
      <c r="D88" s="34">
        <f>B88*0.383864035</f>
        <v>411.65579113400003</v>
      </c>
      <c r="E88" s="34">
        <v>3133.3557911339999</v>
      </c>
      <c r="F88" s="26">
        <v>3159.2557911339995</v>
      </c>
      <c r="G88" s="26">
        <v>-1557.5557911339999</v>
      </c>
      <c r="H88" s="34" t="s">
        <v>465</v>
      </c>
      <c r="I88" s="34" t="s">
        <v>288</v>
      </c>
      <c r="J88" s="18" t="s">
        <v>384</v>
      </c>
      <c r="K88" s="37" t="s">
        <v>306</v>
      </c>
      <c r="L88" s="45">
        <v>1</v>
      </c>
      <c r="M88" s="22">
        <v>3.5940076382408161</v>
      </c>
      <c r="N88" s="20">
        <v>4.0835406082875822E-2</v>
      </c>
      <c r="O88" s="22">
        <v>1.0897762546156282</v>
      </c>
      <c r="P88" s="22">
        <v>0.76044731701592394</v>
      </c>
      <c r="Q88" s="22">
        <v>3.5051394062327115E-2</v>
      </c>
      <c r="R88" s="22">
        <v>13.161140469742048</v>
      </c>
      <c r="S88" s="22">
        <v>39.484232199134297</v>
      </c>
      <c r="T88" s="22">
        <v>6.7507380774383761E-3</v>
      </c>
      <c r="U88" s="22">
        <v>0.12657601362587678</v>
      </c>
      <c r="V88" s="22">
        <v>1.1976605265795418E-2</v>
      </c>
      <c r="W88" s="22">
        <v>42.661257606490899</v>
      </c>
      <c r="X88" s="20">
        <f t="shared" si="50"/>
        <v>100.97205164235393</v>
      </c>
      <c r="Y88" s="22">
        <f t="shared" si="41"/>
        <v>58.310794035863026</v>
      </c>
      <c r="Z88" s="23">
        <f>100/Y88</f>
        <v>1.7149483496742775</v>
      </c>
      <c r="AA88" s="22"/>
      <c r="AB88" s="22">
        <f>M88*Z88</f>
        <v>6.163537467917835</v>
      </c>
      <c r="AC88" s="22">
        <f>N88*Z88</f>
        <v>7.0030612270106846E-2</v>
      </c>
      <c r="AD88" s="22">
        <f>Z88*O88</f>
        <v>1.8689099893672867</v>
      </c>
      <c r="AE88" s="22">
        <f>P88*Z88</f>
        <v>1.3041278713306907</v>
      </c>
      <c r="AF88" s="22">
        <f>Q88*Z88</f>
        <v>6.0111330400970657E-2</v>
      </c>
      <c r="AG88" s="22">
        <f>R88*Z88</f>
        <v>22.570676128415471</v>
      </c>
      <c r="AH88" s="22">
        <f>S88*Z88</f>
        <v>67.713418848061323</v>
      </c>
      <c r="AI88" s="22">
        <f>T88*Z88</f>
        <v>1.1577167124986248E-2</v>
      </c>
      <c r="AJ88" s="22">
        <f>U88*Z88</f>
        <v>0.21707132567604626</v>
      </c>
      <c r="AK88" s="22">
        <f>V88*Z88</f>
        <v>2.0539259435276114E-2</v>
      </c>
      <c r="AL88" s="22">
        <f>AK88+AJ88+AI88+AH88+AG88+AF88+AE88+AD88+AC88+AB88</f>
        <v>99.999999999999986</v>
      </c>
      <c r="AM88" s="22"/>
      <c r="AN88" s="22">
        <f>AE88*0.8998</f>
        <v>1.1734542586233556</v>
      </c>
      <c r="AO88" s="22">
        <f>AN88*0.95</f>
        <v>1.1147815456921877</v>
      </c>
      <c r="AP88" s="22">
        <f>(AN88-AO88)*1.11</f>
        <v>6.512671135359642E-2</v>
      </c>
      <c r="AQ88" s="22"/>
      <c r="AR88" s="35">
        <v>1.1453460931957888</v>
      </c>
      <c r="AS88" s="24">
        <v>8.8547194872326003</v>
      </c>
      <c r="AT88" s="24">
        <v>9.2561531028327853</v>
      </c>
      <c r="AU88" s="24">
        <v>4.2716943143746562</v>
      </c>
      <c r="AV88" s="24">
        <v>1.15752538425715</v>
      </c>
      <c r="AW88" s="24">
        <v>9.2619598155405498</v>
      </c>
      <c r="AX88" s="24">
        <v>29.151057630658372</v>
      </c>
      <c r="AY88" s="24">
        <v>64.75442720346075</v>
      </c>
      <c r="AZ88" s="24">
        <v>2.0140434457265286</v>
      </c>
      <c r="BA88" s="24">
        <v>13.0371657625951</v>
      </c>
      <c r="BB88" s="35">
        <v>93.72522101076288</v>
      </c>
      <c r="BC88" s="4"/>
      <c r="BD88" s="19" t="s">
        <v>383</v>
      </c>
      <c r="BE88" s="26">
        <v>4.5107334928007906E-2</v>
      </c>
      <c r="BF88" s="30">
        <v>8.3038456421995033</v>
      </c>
      <c r="BG88" s="30">
        <v>7.6266803401597194</v>
      </c>
      <c r="BH88" s="26">
        <v>3.6453449824820204E-2</v>
      </c>
      <c r="BI88" s="26">
        <v>0.91875550809300155</v>
      </c>
      <c r="BJ88" s="26">
        <v>3.0752857701149408</v>
      </c>
      <c r="BK88" s="26">
        <v>1.3985945582508901</v>
      </c>
      <c r="BL88" s="26">
        <v>10.625595472174073</v>
      </c>
      <c r="BM88" s="26">
        <v>46.91191765988458</v>
      </c>
      <c r="BN88" s="26">
        <v>1.640299175290586</v>
      </c>
      <c r="BO88" s="26">
        <v>0.13347708822848733</v>
      </c>
      <c r="BP88" s="26">
        <v>0.16602240734444063</v>
      </c>
      <c r="BQ88" s="26">
        <v>62.00490441992774</v>
      </c>
      <c r="BR88" s="26">
        <v>2.0305723293251301</v>
      </c>
      <c r="BS88" s="26">
        <v>12.552505539407367</v>
      </c>
      <c r="BT88" s="26">
        <v>0.82723748349994453</v>
      </c>
      <c r="BU88" s="26">
        <v>3.3405021176470595E-2</v>
      </c>
      <c r="BV88" s="26">
        <v>86.62224886508919</v>
      </c>
      <c r="BW88" s="26">
        <v>2.6532484405180323</v>
      </c>
      <c r="BX88" s="26">
        <v>5.0439444002633902</v>
      </c>
      <c r="BY88" s="26">
        <v>0.51578995073891598</v>
      </c>
      <c r="BZ88" s="26">
        <v>2.3619071710863717</v>
      </c>
      <c r="CA88" s="26">
        <v>0.5136580204753074</v>
      </c>
      <c r="CB88" s="26">
        <v>0.10411087882747255</v>
      </c>
      <c r="CC88" s="26">
        <v>0.3303630942662501</v>
      </c>
      <c r="CD88" s="26">
        <v>4.4144412215115759E-2</v>
      </c>
      <c r="CE88" s="26">
        <v>0.2695131704662711</v>
      </c>
      <c r="CF88" s="26">
        <v>5.7973772066766037E-2</v>
      </c>
      <c r="CG88" s="26">
        <v>0.17949505549290756</v>
      </c>
      <c r="CH88" s="26">
        <v>2.6973630981894661E-2</v>
      </c>
      <c r="CI88" s="26">
        <v>0.20067530181072571</v>
      </c>
      <c r="CJ88" s="26">
        <v>2.895462233035347E-2</v>
      </c>
      <c r="CK88" s="26">
        <v>0.33328938120524992</v>
      </c>
      <c r="CL88" s="26">
        <v>3.0743198015985782E-2</v>
      </c>
      <c r="CM88" s="26">
        <v>2.0408128712137747</v>
      </c>
      <c r="CN88" s="26">
        <v>0.59608013327684262</v>
      </c>
      <c r="CO88" s="26">
        <v>6.4436756141050266E-2</v>
      </c>
    </row>
    <row r="89" spans="1:93" s="3" customFormat="1" ht="12" customHeight="1">
      <c r="A89" s="17" t="s">
        <v>385</v>
      </c>
      <c r="B89" s="36">
        <v>1124.25</v>
      </c>
      <c r="C89" s="34">
        <f>B89*0.324919696</f>
        <v>365.290968228</v>
      </c>
      <c r="D89" s="34">
        <f>B89*0.383864035</f>
        <v>431.55914134875002</v>
      </c>
      <c r="E89" s="34">
        <v>3153.2591413487498</v>
      </c>
      <c r="F89" s="26">
        <v>3179.1591413487495</v>
      </c>
      <c r="G89" s="26">
        <v>-1577.4591413487499</v>
      </c>
      <c r="H89" s="34" t="s">
        <v>465</v>
      </c>
      <c r="I89" s="34" t="s">
        <v>288</v>
      </c>
      <c r="J89" s="18" t="s">
        <v>386</v>
      </c>
      <c r="K89" s="19" t="s">
        <v>292</v>
      </c>
      <c r="L89" s="101">
        <v>3</v>
      </c>
      <c r="M89" s="22">
        <v>41.872529034669768</v>
      </c>
      <c r="N89" s="20">
        <v>0.14289756131858522</v>
      </c>
      <c r="O89" s="22">
        <v>13.945217576042554</v>
      </c>
      <c r="P89" s="22">
        <v>4.7961434387668929</v>
      </c>
      <c r="Q89" s="20">
        <v>0.12468811266848499</v>
      </c>
      <c r="R89" s="22">
        <v>6.2873987490700314</v>
      </c>
      <c r="S89" s="22">
        <v>31.813712247562403</v>
      </c>
      <c r="T89" s="22">
        <v>6.6528477822518153E-2</v>
      </c>
      <c r="U89" s="22">
        <v>7.6851705626561498E-3</v>
      </c>
      <c r="V89" s="22">
        <v>2.4928482078648197E-2</v>
      </c>
      <c r="W89" s="26">
        <v>0.57448095142081956</v>
      </c>
      <c r="X89" s="20">
        <f t="shared" si="50"/>
        <v>99.656209801983366</v>
      </c>
      <c r="Y89" s="22">
        <f t="shared" si="41"/>
        <v>99.081728850562541</v>
      </c>
      <c r="Z89" s="23">
        <f>100/Y89</f>
        <v>1.0092678151672385</v>
      </c>
      <c r="AA89" s="22"/>
      <c r="AB89" s="22">
        <f>M89*Z89</f>
        <v>42.260595894347915</v>
      </c>
      <c r="AC89" s="22">
        <f>N89*Z89</f>
        <v>0.14422190950473501</v>
      </c>
      <c r="AD89" s="22">
        <f>Z89*O89</f>
        <v>14.074459275004243</v>
      </c>
      <c r="AE89" s="22">
        <f>P89*Z89</f>
        <v>4.8405932096729485</v>
      </c>
      <c r="AF89" s="22">
        <f>Q89*Z89</f>
        <v>0.12584369905024834</v>
      </c>
      <c r="AG89" s="22">
        <f>R89*Z89</f>
        <v>6.3456691985591389</v>
      </c>
      <c r="AH89" s="22">
        <f>S89*Z89</f>
        <v>32.108555852456526</v>
      </c>
      <c r="AI89" s="22">
        <f>T89*Z89</f>
        <v>6.7145051458334978E-2</v>
      </c>
      <c r="AJ89" s="22">
        <f>U89*Z89</f>
        <v>7.7563953029595491E-3</v>
      </c>
      <c r="AK89" s="22">
        <f>V89*Z89</f>
        <v>2.5159514642952928E-2</v>
      </c>
      <c r="AL89" s="22">
        <f>AK89+AJ89+AI89+AH89+AG89+AF89+AE89+AD89+AC89+AB89</f>
        <v>100</v>
      </c>
      <c r="AM89" s="22"/>
      <c r="AN89" s="22">
        <f>AE89*0.8998</f>
        <v>4.3555657700637189</v>
      </c>
      <c r="AO89" s="22">
        <f>AN89*0.95</f>
        <v>4.1377874815605331</v>
      </c>
      <c r="AP89" s="22">
        <f>(AN89-AO89)*1.11</f>
        <v>0.24173390023853628</v>
      </c>
      <c r="AQ89" s="22"/>
      <c r="AR89" s="35">
        <v>34.249028230199784</v>
      </c>
      <c r="AS89" s="24">
        <v>159.73562524617691</v>
      </c>
      <c r="AT89" s="24">
        <v>149.77862515427265</v>
      </c>
      <c r="AU89" s="24">
        <v>21.65949701898181</v>
      </c>
      <c r="AV89" s="24">
        <v>131.98027703148799</v>
      </c>
      <c r="AW89" s="24">
        <v>8.3763830971639006</v>
      </c>
      <c r="AX89" s="24">
        <v>31.226307008727201</v>
      </c>
      <c r="AY89" s="24">
        <v>5.8135388396579621</v>
      </c>
      <c r="AZ89" s="24">
        <v>5.4632233615531245</v>
      </c>
      <c r="BA89" s="24">
        <v>7.8679311264320928</v>
      </c>
      <c r="BB89" s="35">
        <v>21.348699162873945</v>
      </c>
      <c r="BC89" s="4"/>
      <c r="BD89" s="9" t="s">
        <v>385</v>
      </c>
      <c r="BE89" s="26">
        <v>0.14801638605485601</v>
      </c>
      <c r="BF89" s="30">
        <v>158.69685516662244</v>
      </c>
      <c r="BG89" s="30">
        <v>159.55888768035865</v>
      </c>
      <c r="BH89" s="26">
        <v>0.11928631662688939</v>
      </c>
      <c r="BI89" s="26">
        <v>5.3177532950921522</v>
      </c>
      <c r="BJ89" s="26">
        <v>22.481703115613801</v>
      </c>
      <c r="BK89" s="26">
        <v>132.25771597042171</v>
      </c>
      <c r="BL89" s="26">
        <v>8.0401703400351945</v>
      </c>
      <c r="BM89" s="26">
        <v>35.050394704722045</v>
      </c>
      <c r="BN89" s="26">
        <v>10.049318580196708</v>
      </c>
      <c r="BO89" s="26">
        <v>0.69664454287046129</v>
      </c>
      <c r="BP89" s="26">
        <v>0.21794721786908969</v>
      </c>
      <c r="BQ89" s="26">
        <v>6.3335640413683389</v>
      </c>
      <c r="BR89" s="26">
        <v>5.7121208295401402</v>
      </c>
      <c r="BS89" s="26">
        <v>8.9459144014598593</v>
      </c>
      <c r="BT89" s="26">
        <v>0.66704643151490994</v>
      </c>
      <c r="BU89" s="26">
        <v>0.16177366968855009</v>
      </c>
      <c r="BV89" s="26">
        <v>23.286593234409047</v>
      </c>
      <c r="BW89" s="26">
        <v>1.6008466419822769</v>
      </c>
      <c r="BX89" s="26">
        <v>3.5400199622318205</v>
      </c>
      <c r="BY89" s="26">
        <v>0.53149613427961306</v>
      </c>
      <c r="BZ89" s="26">
        <v>1.8211727714689432</v>
      </c>
      <c r="CA89" s="26">
        <v>0.70155870600306547</v>
      </c>
      <c r="CB89" s="26">
        <v>0.29900468904640726</v>
      </c>
      <c r="CC89" s="26">
        <v>0.72416517315902529</v>
      </c>
      <c r="CD89" s="26">
        <v>0.13164515064843227</v>
      </c>
      <c r="CE89" s="26">
        <v>0.92723293798644146</v>
      </c>
      <c r="CF89" s="26">
        <v>0.17098474087964541</v>
      </c>
      <c r="CG89" s="26">
        <v>0.50129905092392169</v>
      </c>
      <c r="CH89" s="26">
        <v>7.779581603295517E-2</v>
      </c>
      <c r="CI89" s="26">
        <v>0.52054199219679209</v>
      </c>
      <c r="CJ89" s="26">
        <v>7.4377583800612754E-2</v>
      </c>
      <c r="CK89" s="26">
        <v>0.3071822629906189</v>
      </c>
      <c r="CL89" s="26">
        <v>4.2200642292375523E-2</v>
      </c>
      <c r="CM89" s="26">
        <v>3.2164164306390233</v>
      </c>
      <c r="CN89" s="26">
        <v>0.14218081182752548</v>
      </c>
      <c r="CO89" s="26">
        <v>3.8661220179546832E-2</v>
      </c>
    </row>
    <row r="90" spans="1:93" s="3" customFormat="1" ht="12" customHeight="1">
      <c r="A90" s="17" t="s">
        <v>387</v>
      </c>
      <c r="B90" s="36">
        <v>1157.76</v>
      </c>
      <c r="C90" s="34">
        <v>422.48983151183995</v>
      </c>
      <c r="D90" s="34">
        <f t="shared" ref="D90:D92" si="64">B90*0.383864035</f>
        <v>444.42242516159996</v>
      </c>
      <c r="E90" s="34">
        <v>3166.1224251615999</v>
      </c>
      <c r="F90" s="26">
        <v>3192.0224251615996</v>
      </c>
      <c r="G90" s="26">
        <v>-1590.3224251616</v>
      </c>
      <c r="H90" s="34" t="s">
        <v>465</v>
      </c>
      <c r="I90" s="34" t="s">
        <v>288</v>
      </c>
      <c r="J90" s="18" t="s">
        <v>388</v>
      </c>
      <c r="K90" s="19" t="s">
        <v>292</v>
      </c>
      <c r="L90" s="101">
        <v>3</v>
      </c>
      <c r="M90" s="22">
        <v>47.880766618252842</v>
      </c>
      <c r="N90" s="20">
        <v>0.18794373558810684</v>
      </c>
      <c r="O90" s="22">
        <v>13.85059865138796</v>
      </c>
      <c r="P90" s="22">
        <v>6.4575836155486739</v>
      </c>
      <c r="Q90" s="20">
        <v>0.12957349676393801</v>
      </c>
      <c r="R90" s="22">
        <v>7.9352310944113897</v>
      </c>
      <c r="S90" s="22">
        <v>18.88263168759358</v>
      </c>
      <c r="T90" s="22">
        <v>1.82968498354689</v>
      </c>
      <c r="U90" s="22">
        <v>0.41619897259532146</v>
      </c>
      <c r="V90" s="22">
        <v>4.5513645751672493E-2</v>
      </c>
      <c r="W90" s="22">
        <v>2.2138013562024317</v>
      </c>
      <c r="X90" s="20">
        <f t="shared" si="50"/>
        <v>99.829527857642802</v>
      </c>
      <c r="Y90" s="22">
        <f t="shared" si="41"/>
        <v>97.615726501440363</v>
      </c>
      <c r="Z90" s="23">
        <f>100/Y90</f>
        <v>1.0244250960783912</v>
      </c>
      <c r="AA90" s="22"/>
      <c r="AB90" s="22">
        <f>M90*Z90</f>
        <v>49.050258943210693</v>
      </c>
      <c r="AC90" s="22">
        <f>N90*Z90</f>
        <v>0.1925342793871781</v>
      </c>
      <c r="AD90" s="22">
        <f>Z90*O90</f>
        <v>14.188900854191346</v>
      </c>
      <c r="AE90" s="22">
        <f>P90*Z90</f>
        <v>6.6153107157926945</v>
      </c>
      <c r="AF90" s="22">
        <f>Q90*Z90</f>
        <v>0.13273834187161029</v>
      </c>
      <c r="AG90" s="22">
        <f>R90*Z90</f>
        <v>8.1290498762966248</v>
      </c>
      <c r="AH90" s="22">
        <f>S90*Z90</f>
        <v>19.343841780775929</v>
      </c>
      <c r="AI90" s="22">
        <f>T90*Z90</f>
        <v>1.8743752150632123</v>
      </c>
      <c r="AJ90" s="22">
        <f>U90*Z90</f>
        <v>0.42636467248868987</v>
      </c>
      <c r="AK90" s="22">
        <f>V90*Z90</f>
        <v>4.6625320922034953E-2</v>
      </c>
      <c r="AL90" s="22">
        <f>AK90+AJ90+AI90+AH90+AG90+AF90+AE90+AD90+AC90+AB90</f>
        <v>100</v>
      </c>
      <c r="AM90" s="22"/>
      <c r="AN90" s="22">
        <f>AE90*0.8998</f>
        <v>5.9524565820702664</v>
      </c>
      <c r="AO90" s="22">
        <f>AN90*0.95</f>
        <v>5.6548337529667529</v>
      </c>
      <c r="AP90" s="22">
        <f>(AN90-AO90)*1.11</f>
        <v>0.33036134030489994</v>
      </c>
      <c r="AQ90" s="22"/>
      <c r="AR90" s="35">
        <v>43.553428440257392</v>
      </c>
      <c r="AS90" s="24">
        <v>167.607708896117</v>
      </c>
      <c r="AT90" s="24">
        <v>77.127712072402602</v>
      </c>
      <c r="AU90" s="24">
        <v>34.480567142121195</v>
      </c>
      <c r="AV90" s="24">
        <v>122.99989646899699</v>
      </c>
      <c r="AW90" s="24">
        <v>10.696998391300999</v>
      </c>
      <c r="AX90" s="24">
        <v>19.504562888425799</v>
      </c>
      <c r="AY90" s="24">
        <v>291.10635359999998</v>
      </c>
      <c r="AZ90" s="24">
        <v>8.2666143744118301</v>
      </c>
      <c r="BA90" s="24">
        <v>6.4316744757765001</v>
      </c>
      <c r="BB90" s="35">
        <v>129.77602074812134</v>
      </c>
      <c r="BD90" s="9" t="s">
        <v>387</v>
      </c>
      <c r="BE90" s="26">
        <v>0.19292074461761466</v>
      </c>
      <c r="BF90" s="30">
        <v>168.45402853080529</v>
      </c>
      <c r="BG90" s="30">
        <v>72.551494491204693</v>
      </c>
      <c r="BH90" s="26">
        <v>0.13149280502110713</v>
      </c>
      <c r="BI90" s="26">
        <v>5.4520648246278478</v>
      </c>
      <c r="BJ90" s="26">
        <v>35.547027855979188</v>
      </c>
      <c r="BK90" s="26">
        <v>119.27834246434658</v>
      </c>
      <c r="BL90" s="26">
        <v>7.5361036138142197</v>
      </c>
      <c r="BM90" s="26">
        <v>17.073559719811598</v>
      </c>
      <c r="BN90" s="26">
        <v>11.665658851579561</v>
      </c>
      <c r="BO90" s="26">
        <v>0.77592731263268799</v>
      </c>
      <c r="BP90" s="26">
        <v>9.0321607185592434</v>
      </c>
      <c r="BQ90" s="26">
        <v>292.95224106353589</v>
      </c>
      <c r="BR90" s="26">
        <v>7.7097964149204241</v>
      </c>
      <c r="BS90" s="26">
        <v>8.497180732428415</v>
      </c>
      <c r="BT90" s="26">
        <v>0.27077937005146546</v>
      </c>
      <c r="BU90" s="26">
        <v>0.87749607186025158</v>
      </c>
      <c r="BV90" s="26">
        <v>97.616875699227677</v>
      </c>
      <c r="BW90" s="26">
        <v>2.5864283814935307</v>
      </c>
      <c r="BX90" s="26">
        <v>5.2517203428948838</v>
      </c>
      <c r="BY90" s="26">
        <v>0.77660332188954917</v>
      </c>
      <c r="BZ90" s="26">
        <v>2.7828000047221937</v>
      </c>
      <c r="CA90" s="26">
        <v>0.86193323215028705</v>
      </c>
      <c r="CB90" s="26">
        <v>0.42860837288709286</v>
      </c>
      <c r="CC90" s="26">
        <v>0.9135103090016059</v>
      </c>
      <c r="CD90" s="26">
        <v>0.17337733174165246</v>
      </c>
      <c r="CE90" s="26">
        <v>1.1974159933589241</v>
      </c>
      <c r="CF90" s="26">
        <v>0.22177407473879912</v>
      </c>
      <c r="CG90" s="26">
        <v>0.6509616484030406</v>
      </c>
      <c r="CH90" s="26">
        <v>0.10235502622195278</v>
      </c>
      <c r="CI90" s="26">
        <v>0.6787566075004331</v>
      </c>
      <c r="CJ90" s="26">
        <v>9.9891806603109728E-2</v>
      </c>
      <c r="CK90" s="26">
        <v>0.28392301301560841</v>
      </c>
      <c r="CL90" s="26">
        <v>3.29361163380512E-2</v>
      </c>
      <c r="CM90" s="26">
        <v>3.2139385868574659</v>
      </c>
      <c r="CN90" s="26">
        <v>0.14710192826380356</v>
      </c>
      <c r="CO90" s="26">
        <v>0.33619619909028636</v>
      </c>
    </row>
    <row r="91" spans="1:93" s="3" customFormat="1" ht="12" customHeight="1">
      <c r="A91" s="17" t="s">
        <v>389</v>
      </c>
      <c r="B91" s="18">
        <v>1165.1199999999999</v>
      </c>
      <c r="C91" s="34">
        <f t="shared" si="63"/>
        <v>378.57043620351993</v>
      </c>
      <c r="D91" s="34">
        <f t="shared" si="64"/>
        <v>447.24766445919994</v>
      </c>
      <c r="E91" s="34">
        <v>3168.9476644591996</v>
      </c>
      <c r="F91" s="34">
        <v>3194.8476644591992</v>
      </c>
      <c r="G91" s="34">
        <v>-1593.1476644591996</v>
      </c>
      <c r="H91" s="34" t="s">
        <v>465</v>
      </c>
      <c r="I91" s="34" t="s">
        <v>288</v>
      </c>
      <c r="J91" s="18" t="s">
        <v>390</v>
      </c>
      <c r="K91" s="37" t="s">
        <v>306</v>
      </c>
      <c r="L91" s="45">
        <v>1</v>
      </c>
      <c r="M91" s="22">
        <v>51.374369281577046</v>
      </c>
      <c r="N91" s="20">
        <v>8.7671764594122945E-2</v>
      </c>
      <c r="O91" s="22">
        <v>26.795179359268644</v>
      </c>
      <c r="P91" s="22">
        <v>1.0342294230847664</v>
      </c>
      <c r="Q91" s="22">
        <v>2.9924143789851428E-2</v>
      </c>
      <c r="R91" s="22">
        <v>0.66194201632333605</v>
      </c>
      <c r="S91" s="22">
        <v>14.061264405179639</v>
      </c>
      <c r="T91" s="22">
        <v>3.022895581231039</v>
      </c>
      <c r="U91" s="22">
        <v>1.0898836163734724</v>
      </c>
      <c r="V91" s="22">
        <v>1.5255521221804387E-2</v>
      </c>
      <c r="W91" s="22">
        <v>2.589948201036155</v>
      </c>
      <c r="X91" s="20">
        <f t="shared" si="50"/>
        <v>100.76256331367988</v>
      </c>
      <c r="Y91" s="22">
        <f t="shared" si="41"/>
        <v>98.172615112643726</v>
      </c>
      <c r="Z91" s="23">
        <f t="shared" si="43"/>
        <v>1.0186139982647862</v>
      </c>
      <c r="AA91" s="22"/>
      <c r="AB91" s="22">
        <f t="shared" ref="AB91:AB94" si="65">M91*Z91</f>
        <v>52.330651702238804</v>
      </c>
      <c r="AC91" s="22">
        <f t="shared" ref="AC91:AC94" si="66">N91*Z91</f>
        <v>8.9303686668148696E-2</v>
      </c>
      <c r="AD91" s="22">
        <f t="shared" ref="AD91:AD94" si="67">Z91*O91</f>
        <v>27.293944781366704</v>
      </c>
      <c r="AE91" s="22">
        <f t="shared" ref="AE91:AE94" si="68">P91*Z91</f>
        <v>1.0534805677714569</v>
      </c>
      <c r="AF91" s="22">
        <f t="shared" ref="AF91:AF94" si="69">Q91*Z91</f>
        <v>3.0481151750430934E-2</v>
      </c>
      <c r="AG91" s="22">
        <f t="shared" ref="AG91:AG94" si="70">R91*Z91</f>
        <v>0.67426340386656769</v>
      </c>
      <c r="AH91" s="22">
        <f t="shared" ref="AH91:AH94" si="71">S91*Z91</f>
        <v>14.323000756418352</v>
      </c>
      <c r="AI91" s="22">
        <f t="shared" ref="AI91:AI94" si="72">T91*Z91</f>
        <v>3.0791637543347035</v>
      </c>
      <c r="AJ91" s="22">
        <f t="shared" ref="AJ91:AJ94" si="73">U91*Z91</f>
        <v>1.110170708117467</v>
      </c>
      <c r="AK91" s="22">
        <f t="shared" ref="AK91:AK94" si="74">V91*Z91</f>
        <v>1.5539487467355463E-2</v>
      </c>
      <c r="AL91" s="22">
        <f t="shared" si="44"/>
        <v>100</v>
      </c>
      <c r="AM91" s="22"/>
      <c r="AN91" s="22">
        <f t="shared" si="45"/>
        <v>0.947921814880757</v>
      </c>
      <c r="AO91" s="22">
        <f t="shared" si="46"/>
        <v>0.90052572413671905</v>
      </c>
      <c r="AP91" s="22">
        <f t="shared" si="47"/>
        <v>5.2609660725882121E-2</v>
      </c>
      <c r="AQ91" s="22"/>
      <c r="AR91" s="35">
        <v>1.2232502045144149</v>
      </c>
      <c r="AS91" s="24">
        <v>10.197798215314</v>
      </c>
      <c r="AT91" s="24">
        <v>3.2085491570328002</v>
      </c>
      <c r="AU91" s="24">
        <v>6.2347014784156602</v>
      </c>
      <c r="AV91" s="24">
        <v>18.055057098610252</v>
      </c>
      <c r="AW91" s="24">
        <v>21.607445001502782</v>
      </c>
      <c r="AX91" s="24">
        <v>77.268397506286888</v>
      </c>
      <c r="AY91" s="24">
        <v>310.72378209704931</v>
      </c>
      <c r="AZ91" s="24">
        <v>1.1849501650489553</v>
      </c>
      <c r="BA91" s="24">
        <v>33.245299944506002</v>
      </c>
      <c r="BB91" s="35">
        <v>161.0044961166372</v>
      </c>
      <c r="BC91" s="4"/>
      <c r="BD91" s="19" t="s">
        <v>389</v>
      </c>
      <c r="BE91" s="26">
        <v>8.4782079644874456E-2</v>
      </c>
      <c r="BF91" s="30">
        <v>14.200875351117283</v>
      </c>
      <c r="BG91" s="30">
        <v>2.7945376525105292</v>
      </c>
      <c r="BH91" s="26">
        <v>3.1121109541445487E-2</v>
      </c>
      <c r="BI91" s="26">
        <v>1.0557300993609411</v>
      </c>
      <c r="BJ91" s="26">
        <v>6.9403454551165265</v>
      </c>
      <c r="BK91" s="26">
        <v>19.3396978092211</v>
      </c>
      <c r="BL91" s="26">
        <v>29.798551958051714</v>
      </c>
      <c r="BM91" s="26">
        <v>80.943566047428305</v>
      </c>
      <c r="BN91" s="26">
        <v>19.764924999546686</v>
      </c>
      <c r="BO91" s="26">
        <v>0.22125402092629251</v>
      </c>
      <c r="BP91" s="26">
        <v>52.296200460614976</v>
      </c>
      <c r="BQ91" s="26">
        <v>307.43354945486402</v>
      </c>
      <c r="BR91" s="26">
        <v>1.1956210154482727</v>
      </c>
      <c r="BS91" s="26">
        <v>34.967339081878087</v>
      </c>
      <c r="BT91" s="26">
        <v>1.5144850854922398</v>
      </c>
      <c r="BU91" s="26">
        <v>1.9194489055018868</v>
      </c>
      <c r="BV91" s="26">
        <v>145.32008931016415</v>
      </c>
      <c r="BW91" s="26">
        <v>3.8962694852255328</v>
      </c>
      <c r="BX91" s="26">
        <v>6.6865090010645298</v>
      </c>
      <c r="BY91" s="26">
        <v>0.72719851826197957</v>
      </c>
      <c r="BZ91" s="26">
        <v>3.5760377033404147</v>
      </c>
      <c r="CA91" s="26">
        <v>0.64792474938491507</v>
      </c>
      <c r="CB91" s="26">
        <v>0.45868597936113686</v>
      </c>
      <c r="CC91" s="26">
        <v>0.30771793984149998</v>
      </c>
      <c r="CD91" s="26">
        <v>4.4356059402548595E-2</v>
      </c>
      <c r="CE91" s="26">
        <v>0.19872733169616158</v>
      </c>
      <c r="CF91" s="26">
        <v>3.8906212029976205E-2</v>
      </c>
      <c r="CG91" s="26">
        <v>0.13365969801085889</v>
      </c>
      <c r="CH91" s="26">
        <v>2.057413681355999E-2</v>
      </c>
      <c r="CI91" s="26">
        <v>0.12017062508890421</v>
      </c>
      <c r="CJ91" s="26">
        <v>2.6645017515162114E-2</v>
      </c>
      <c r="CK91" s="26">
        <v>0.7698561042346469</v>
      </c>
      <c r="CL91" s="26">
        <v>0.12406511401441815</v>
      </c>
      <c r="CM91" s="26">
        <v>4.1990851828373073</v>
      </c>
      <c r="CN91" s="26">
        <v>2.3705268927030536</v>
      </c>
      <c r="CO91" s="26">
        <v>0.35840522113963708</v>
      </c>
    </row>
    <row r="92" spans="1:93" s="3" customFormat="1" ht="12" customHeight="1">
      <c r="A92" s="17" t="s">
        <v>391</v>
      </c>
      <c r="B92" s="18">
        <v>1300.29</v>
      </c>
      <c r="C92" s="34">
        <f t="shared" si="63"/>
        <v>422.48983151183995</v>
      </c>
      <c r="D92" s="34">
        <f t="shared" si="64"/>
        <v>499.13456607014996</v>
      </c>
      <c r="E92" s="34">
        <v>3220.8345660701498</v>
      </c>
      <c r="F92" s="34">
        <v>3246.7345660701494</v>
      </c>
      <c r="G92" s="34">
        <v>-1645.0345660701498</v>
      </c>
      <c r="H92" s="34" t="s">
        <v>465</v>
      </c>
      <c r="I92" s="34" t="s">
        <v>288</v>
      </c>
      <c r="J92" s="18" t="s">
        <v>384</v>
      </c>
      <c r="K92" s="19" t="s">
        <v>298</v>
      </c>
      <c r="L92" s="101">
        <v>2</v>
      </c>
      <c r="M92" s="22">
        <v>53.811077597462301</v>
      </c>
      <c r="N92" s="20">
        <v>5.4235071520114239E-2</v>
      </c>
      <c r="O92" s="22">
        <v>19.872438742871175</v>
      </c>
      <c r="P92" s="20">
        <v>0.65668293938409494</v>
      </c>
      <c r="Q92" s="20">
        <v>3.4792222094249002E-2</v>
      </c>
      <c r="R92" s="22">
        <v>7.8977252278222596E-2</v>
      </c>
      <c r="S92" s="22">
        <v>21.933574157420725</v>
      </c>
      <c r="T92" s="22">
        <v>2.2257015695003584E-3</v>
      </c>
      <c r="U92" s="22">
        <v>2.8093778622406747E-3</v>
      </c>
      <c r="V92" s="22">
        <v>2.8471462015004112E-2</v>
      </c>
      <c r="W92" s="22">
        <v>3.9223911903513242</v>
      </c>
      <c r="X92" s="20">
        <f t="shared" si="50"/>
        <v>100.39767571482895</v>
      </c>
      <c r="Y92" s="22">
        <f t="shared" si="41"/>
        <v>96.47528452447763</v>
      </c>
      <c r="Z92" s="23">
        <f>100/Y92</f>
        <v>1.0365349062497773</v>
      </c>
      <c r="AA92" s="22"/>
      <c r="AB92" s="22">
        <f>M92*Z92</f>
        <v>55.777060272685077</v>
      </c>
      <c r="AC92" s="22">
        <f>N92*Z92</f>
        <v>5.6216544773551577E-2</v>
      </c>
      <c r="AD92" s="22">
        <f>Z92*O92</f>
        <v>20.598476429296415</v>
      </c>
      <c r="AE92" s="22">
        <f>P92*Z92</f>
        <v>0.68067478901032108</v>
      </c>
      <c r="AF92" s="22">
        <f>Q92*Z92</f>
        <v>3.6063352666683819E-2</v>
      </c>
      <c r="AG92" s="22">
        <f>R92*Z92</f>
        <v>8.1862678786072465E-2</v>
      </c>
      <c r="AH92" s="22">
        <f>S92*Z92</f>
        <v>22.73491523298463</v>
      </c>
      <c r="AI92" s="22">
        <f>T92*Z92</f>
        <v>2.307017367682036E-3</v>
      </c>
      <c r="AJ92" s="22">
        <f>U92*Z92</f>
        <v>2.9120182190578376E-3</v>
      </c>
      <c r="AK92" s="22">
        <f>V92*Z92</f>
        <v>2.9511664210516382E-2</v>
      </c>
      <c r="AL92" s="22">
        <f>AK92+AJ92+AI92+AH92+AG92+AF92+AE92+AD92+AC92+AB92</f>
        <v>100</v>
      </c>
      <c r="AM92" s="22"/>
      <c r="AN92" s="22">
        <f>AE92*0.8998</f>
        <v>0.61247117515148697</v>
      </c>
      <c r="AO92" s="22">
        <f>AN92*0.95</f>
        <v>0.58184761639391258</v>
      </c>
      <c r="AP92" s="22">
        <f>(AN92-AO92)*1.11</f>
        <v>3.3992150220907576E-2</v>
      </c>
      <c r="AQ92" s="22"/>
      <c r="AR92" s="35">
        <v>6.4686260169205996</v>
      </c>
      <c r="AS92" s="24">
        <v>29.752769737375999</v>
      </c>
      <c r="AT92" s="24">
        <v>23.193965292163501</v>
      </c>
      <c r="AU92" s="24">
        <v>3.259487409696638</v>
      </c>
      <c r="AV92" s="24">
        <v>17.57527303018092</v>
      </c>
      <c r="AW92" s="24">
        <v>12.695382606737342</v>
      </c>
      <c r="AX92" s="24">
        <v>18.053371235117616</v>
      </c>
      <c r="AY92" s="24">
        <v>14.203024842129381</v>
      </c>
      <c r="AZ92" s="24">
        <v>2.0804228998756127</v>
      </c>
      <c r="BA92" s="24">
        <v>5.984358638007973</v>
      </c>
      <c r="BB92" s="24">
        <v>2.7315738414501305</v>
      </c>
      <c r="BC92" s="4"/>
      <c r="BD92" s="9" t="s">
        <v>391</v>
      </c>
      <c r="BE92" s="26">
        <v>6.4947456212802873E-2</v>
      </c>
      <c r="BF92" s="30">
        <v>28.443374902485434</v>
      </c>
      <c r="BG92" s="30">
        <v>17.252549931041067</v>
      </c>
      <c r="BH92" s="26">
        <v>2.802538409940291E-2</v>
      </c>
      <c r="BI92" s="26">
        <v>0.66552173659213698</v>
      </c>
      <c r="BJ92" s="26">
        <v>2.7143077538399405</v>
      </c>
      <c r="BK92" s="26">
        <v>17.035225625543031</v>
      </c>
      <c r="BL92" s="26">
        <v>17.489211746609975</v>
      </c>
      <c r="BM92" s="26">
        <v>21.088387349314694</v>
      </c>
      <c r="BN92" s="26">
        <v>15.156594650358349</v>
      </c>
      <c r="BO92" s="26" t="s">
        <v>203</v>
      </c>
      <c r="BP92" s="26">
        <v>0.94901427781368375</v>
      </c>
      <c r="BQ92" s="26">
        <v>14.950535318842528</v>
      </c>
      <c r="BR92" s="26">
        <v>2.0901555945476202</v>
      </c>
      <c r="BS92" s="26">
        <v>8.1330961431166688</v>
      </c>
      <c r="BT92" s="26">
        <v>0.55081840293833029</v>
      </c>
      <c r="BU92" s="26">
        <v>0.12339055875801366</v>
      </c>
      <c r="BV92" s="26">
        <v>7.399193457152804</v>
      </c>
      <c r="BW92" s="26">
        <v>1.9699738501440955</v>
      </c>
      <c r="BX92" s="26">
        <v>3.6637169988873977</v>
      </c>
      <c r="BY92" s="26">
        <v>0.46816766065041482</v>
      </c>
      <c r="BZ92" s="26">
        <v>2.28924425177645</v>
      </c>
      <c r="CA92" s="26">
        <v>0.56175735872699994</v>
      </c>
      <c r="CB92" s="26">
        <v>0.24345667187013387</v>
      </c>
      <c r="CC92" s="26">
        <v>0.35344558522906766</v>
      </c>
      <c r="CD92" s="26">
        <v>5.0564069249637925E-2</v>
      </c>
      <c r="CE92" s="26">
        <v>0.2982306251712622</v>
      </c>
      <c r="CF92" s="26">
        <v>6.4078001783323998E-2</v>
      </c>
      <c r="CG92" s="26">
        <v>0.1407133057932399</v>
      </c>
      <c r="CH92" s="26">
        <v>2.3695690582433572E-2</v>
      </c>
      <c r="CI92" s="26">
        <v>0.144871134663517</v>
      </c>
      <c r="CJ92" s="26">
        <v>2.0602986928425569E-2</v>
      </c>
      <c r="CK92" s="26">
        <v>0.16211079389365199</v>
      </c>
      <c r="CL92" s="26">
        <v>4.430514158196866E-2</v>
      </c>
      <c r="CM92" s="26">
        <v>1.6333777206687174</v>
      </c>
      <c r="CN92" s="26">
        <v>0.41466211518340362</v>
      </c>
      <c r="CO92" s="26">
        <v>8.0561857257253247E-2</v>
      </c>
    </row>
    <row r="93" spans="1:93" s="3" customFormat="1" ht="12" customHeight="1">
      <c r="A93" s="17" t="s">
        <v>392</v>
      </c>
      <c r="B93" s="18" t="s">
        <v>283</v>
      </c>
      <c r="C93" s="18" t="s">
        <v>283</v>
      </c>
      <c r="D93" s="18" t="s">
        <v>283</v>
      </c>
      <c r="E93" s="18" t="s">
        <v>283</v>
      </c>
      <c r="F93" s="34" t="s">
        <v>283</v>
      </c>
      <c r="G93" s="34" t="s">
        <v>283</v>
      </c>
      <c r="H93" s="34" t="s">
        <v>465</v>
      </c>
      <c r="I93" s="34" t="s">
        <v>288</v>
      </c>
      <c r="J93" s="18" t="s">
        <v>393</v>
      </c>
      <c r="K93" s="19" t="s">
        <v>298</v>
      </c>
      <c r="L93" s="101">
        <v>2</v>
      </c>
      <c r="M93" s="22">
        <v>50.621136088277296</v>
      </c>
      <c r="N93" s="20">
        <v>5.2701358450450125E-2</v>
      </c>
      <c r="O93" s="22">
        <v>20.027539022875317</v>
      </c>
      <c r="P93" s="20">
        <v>1.2268799645394861</v>
      </c>
      <c r="Q93" s="20">
        <v>4.16446891773E-2</v>
      </c>
      <c r="R93" s="22">
        <v>0.57926115370571729</v>
      </c>
      <c r="S93" s="22">
        <v>21.685914336293926</v>
      </c>
      <c r="T93" s="22">
        <v>3.28599637160331E-2</v>
      </c>
      <c r="U93" s="22">
        <v>7.060097821781252E-3</v>
      </c>
      <c r="V93" s="22">
        <v>4.375422695919471E-2</v>
      </c>
      <c r="W93" s="22">
        <v>4.8505122308175022</v>
      </c>
      <c r="X93" s="20">
        <f t="shared" si="50"/>
        <v>99.169263132634015</v>
      </c>
      <c r="Y93" s="22">
        <f t="shared" si="41"/>
        <v>94.318750901816514</v>
      </c>
      <c r="Z93" s="23">
        <f t="shared" si="43"/>
        <v>1.0602345667628437</v>
      </c>
      <c r="AA93" s="22"/>
      <c r="AB93" s="22">
        <f t="shared" si="65"/>
        <v>53.670278289597633</v>
      </c>
      <c r="AC93" s="22">
        <f t="shared" si="66"/>
        <v>5.5875801944526321E-2</v>
      </c>
      <c r="AD93" s="22">
        <f t="shared" si="67"/>
        <v>21.233889159244157</v>
      </c>
      <c r="AE93" s="22">
        <f t="shared" si="68"/>
        <v>1.300780547673535</v>
      </c>
      <c r="AF93" s="22">
        <f t="shared" si="69"/>
        <v>4.4153138987867949E-2</v>
      </c>
      <c r="AG93" s="22">
        <f t="shared" si="70"/>
        <v>0.61415269834172614</v>
      </c>
      <c r="AH93" s="22">
        <f t="shared" si="71"/>
        <v>22.992155991196732</v>
      </c>
      <c r="AI93" s="22">
        <f t="shared" si="72"/>
        <v>3.4839269394311118E-2</v>
      </c>
      <c r="AJ93" s="22">
        <f t="shared" si="73"/>
        <v>7.4853597553795424E-3</v>
      </c>
      <c r="AK93" s="22">
        <f t="shared" si="74"/>
        <v>4.6389743864124935E-2</v>
      </c>
      <c r="AL93" s="22">
        <f t="shared" si="44"/>
        <v>99.999999999999986</v>
      </c>
      <c r="AM93" s="22"/>
      <c r="AN93" s="22">
        <f t="shared" si="45"/>
        <v>1.1704423367966468</v>
      </c>
      <c r="AO93" s="22">
        <f t="shared" si="46"/>
        <v>1.1119202199568143</v>
      </c>
      <c r="AP93" s="22">
        <f t="shared" si="47"/>
        <v>6.4959549692214014E-2</v>
      </c>
      <c r="AQ93" s="22"/>
      <c r="AR93" s="35">
        <v>9.4261266460325039</v>
      </c>
      <c r="AS93" s="24">
        <v>41.088051525391997</v>
      </c>
      <c r="AT93" s="24">
        <v>54.678918640362902</v>
      </c>
      <c r="AU93" s="24">
        <v>10.2145934606196</v>
      </c>
      <c r="AV93" s="24">
        <v>502.16877495396244</v>
      </c>
      <c r="AW93" s="24">
        <v>131.58222107357483</v>
      </c>
      <c r="AX93" s="24">
        <v>34.483827822103201</v>
      </c>
      <c r="AY93" s="24">
        <v>19.462987508688904</v>
      </c>
      <c r="AZ93" s="24">
        <v>3.4204456187606755</v>
      </c>
      <c r="BA93" s="24">
        <v>7.1959675728629193</v>
      </c>
      <c r="BB93" s="24">
        <v>21.222535660100256</v>
      </c>
      <c r="BD93" s="9" t="s">
        <v>392</v>
      </c>
      <c r="BE93" s="26">
        <v>5.9668858223462573E-2</v>
      </c>
      <c r="BF93" s="30">
        <v>39.348641264343179</v>
      </c>
      <c r="BG93" s="30">
        <v>48.622487176233484</v>
      </c>
      <c r="BH93" s="26">
        <v>5.2335106831764851E-2</v>
      </c>
      <c r="BI93" s="26">
        <v>1.21584189394769</v>
      </c>
      <c r="BJ93" s="26">
        <v>12.475844961227494</v>
      </c>
      <c r="BK93" s="26">
        <v>488.58396580198382</v>
      </c>
      <c r="BL93" s="26">
        <v>133.56041688522049</v>
      </c>
      <c r="BM93" s="26">
        <v>31.991112938741146</v>
      </c>
      <c r="BN93" s="26">
        <v>26.373099204702648</v>
      </c>
      <c r="BO93" s="26" t="s">
        <v>203</v>
      </c>
      <c r="BP93" s="26">
        <v>0.61613860417401456</v>
      </c>
      <c r="BQ93" s="26">
        <v>16.120622845785881</v>
      </c>
      <c r="BR93" s="26">
        <v>2.7680471735664067</v>
      </c>
      <c r="BS93" s="26">
        <v>9.3213526228249517</v>
      </c>
      <c r="BT93" s="26">
        <v>0.96725741914752028</v>
      </c>
      <c r="BU93" s="26">
        <v>9.4061572404188665E-2</v>
      </c>
      <c r="BV93" s="26">
        <v>21.222535660100256</v>
      </c>
      <c r="BW93" s="26">
        <v>3.2729739555157118</v>
      </c>
      <c r="BX93" s="26">
        <v>4.4742990196947465</v>
      </c>
      <c r="BY93" s="26">
        <v>0.50352405887796958</v>
      </c>
      <c r="BZ93" s="26">
        <v>1.64939894867388</v>
      </c>
      <c r="CA93" s="26">
        <v>0.47558155744692998</v>
      </c>
      <c r="CB93" s="26">
        <v>0.42907616167308626</v>
      </c>
      <c r="CC93" s="26">
        <v>0.4077229106433421</v>
      </c>
      <c r="CD93" s="26">
        <v>6.1691197065680339E-2</v>
      </c>
      <c r="CE93" s="26">
        <v>0.37454164761350583</v>
      </c>
      <c r="CF93" s="26">
        <v>7.9234881113032896E-2</v>
      </c>
      <c r="CG93" s="26">
        <v>0.21251638615595142</v>
      </c>
      <c r="CH93" s="26">
        <v>2.8600005454099204E-2</v>
      </c>
      <c r="CI93" s="26">
        <v>0.18712007329127547</v>
      </c>
      <c r="CJ93" s="26">
        <v>2.8908338755940392E-2</v>
      </c>
      <c r="CK93" s="26">
        <v>0.173546305545486</v>
      </c>
      <c r="CL93" s="26">
        <v>7.2761177888543069E-2</v>
      </c>
      <c r="CM93" s="26">
        <v>2.0208959368374493</v>
      </c>
      <c r="CN93" s="26">
        <v>0.96378186095361218</v>
      </c>
      <c r="CO93" s="26">
        <v>0.13329335550504612</v>
      </c>
    </row>
    <row r="94" spans="1:93" s="3" customFormat="1" ht="12" customHeight="1">
      <c r="A94" s="17" t="s">
        <v>394</v>
      </c>
      <c r="B94" s="18" t="s">
        <v>283</v>
      </c>
      <c r="C94" s="18" t="s">
        <v>283</v>
      </c>
      <c r="D94" s="18" t="s">
        <v>283</v>
      </c>
      <c r="E94" s="18" t="s">
        <v>283</v>
      </c>
      <c r="F94" s="34" t="s">
        <v>283</v>
      </c>
      <c r="G94" s="34" t="s">
        <v>283</v>
      </c>
      <c r="H94" s="34" t="s">
        <v>465</v>
      </c>
      <c r="I94" s="34" t="s">
        <v>288</v>
      </c>
      <c r="J94" s="18" t="s">
        <v>395</v>
      </c>
      <c r="K94" s="19" t="s">
        <v>292</v>
      </c>
      <c r="L94" s="101">
        <v>3</v>
      </c>
      <c r="M94" s="22">
        <v>40.939850419649922</v>
      </c>
      <c r="N94" s="20">
        <v>0.20966801318938624</v>
      </c>
      <c r="O94" s="22">
        <v>12.605793327920578</v>
      </c>
      <c r="P94" s="22">
        <v>9.2749991689309326</v>
      </c>
      <c r="Q94" s="20">
        <v>0.73095486368523699</v>
      </c>
      <c r="R94" s="22">
        <v>17.944599179454674</v>
      </c>
      <c r="S94" s="22">
        <v>17.519092763990109</v>
      </c>
      <c r="T94" s="22">
        <v>1.2418968844922404E-2</v>
      </c>
      <c r="U94" s="22">
        <v>-1.0291229521927285E-3</v>
      </c>
      <c r="V94" s="22">
        <v>3.1658988456350227E-2</v>
      </c>
      <c r="W94" s="26">
        <v>1.6068341299703759</v>
      </c>
      <c r="X94" s="20">
        <f t="shared" si="50"/>
        <v>100.87484070114031</v>
      </c>
      <c r="Y94" s="22">
        <f t="shared" si="41"/>
        <v>99.268006571169934</v>
      </c>
      <c r="Z94" s="23">
        <f t="shared" si="43"/>
        <v>1.0073739108310316</v>
      </c>
      <c r="AA94" s="22"/>
      <c r="AB94" s="22">
        <f t="shared" si="65"/>
        <v>41.24173722608019</v>
      </c>
      <c r="AC94" s="22">
        <f t="shared" si="66"/>
        <v>0.21121408642276432</v>
      </c>
      <c r="AD94" s="22">
        <f t="shared" si="67"/>
        <v>12.698747323875077</v>
      </c>
      <c r="AE94" s="22">
        <f t="shared" si="68"/>
        <v>9.3433921857605213</v>
      </c>
      <c r="AF94" s="22">
        <f t="shared" si="69"/>
        <v>0.73634485967156071</v>
      </c>
      <c r="AG94" s="22">
        <f t="shared" si="70"/>
        <v>18.076921053702574</v>
      </c>
      <c r="AH94" s="22">
        <f t="shared" si="71"/>
        <v>17.648276991872343</v>
      </c>
      <c r="AI94" s="22">
        <f t="shared" si="72"/>
        <v>1.251054521379822E-2</v>
      </c>
      <c r="AJ94" s="22">
        <f t="shared" si="73"/>
        <v>-1.0367116130763656E-3</v>
      </c>
      <c r="AK94" s="22">
        <f t="shared" si="74"/>
        <v>3.1892439014228009E-2</v>
      </c>
      <c r="AL94" s="22">
        <f t="shared" si="44"/>
        <v>99.999999999999972</v>
      </c>
      <c r="AM94" s="22"/>
      <c r="AN94" s="22">
        <f t="shared" si="45"/>
        <v>8.4071842887473167</v>
      </c>
      <c r="AO94" s="22">
        <f t="shared" si="46"/>
        <v>7.9868250743099507</v>
      </c>
      <c r="AP94" s="22">
        <f t="shared" si="47"/>
        <v>0.46659872802547631</v>
      </c>
      <c r="AQ94" s="22"/>
      <c r="AR94" s="35">
        <v>4.1795870967217077</v>
      </c>
      <c r="AS94" s="24">
        <v>50.893997719560907</v>
      </c>
      <c r="AT94" s="24">
        <v>29.921522460115</v>
      </c>
      <c r="AU94" s="24">
        <v>22.6568751097752</v>
      </c>
      <c r="AV94" s="24">
        <v>70.08521971518131</v>
      </c>
      <c r="AW94" s="24">
        <v>26.760581958964998</v>
      </c>
      <c r="AX94" s="24">
        <v>98.023626382245993</v>
      </c>
      <c r="AY94" s="24">
        <v>4.9732445698450531</v>
      </c>
      <c r="AZ94" s="24">
        <v>4.2641955211227325</v>
      </c>
      <c r="BA94" s="24">
        <v>4.3309156820780998</v>
      </c>
      <c r="BB94" s="35">
        <v>71.673815148152187</v>
      </c>
      <c r="BD94" s="9" t="s">
        <v>394</v>
      </c>
      <c r="BE94" s="26">
        <v>0.22467070203172393</v>
      </c>
      <c r="BF94" s="30">
        <v>46.944657379582338</v>
      </c>
      <c r="BG94" s="30">
        <v>22.880737271598008</v>
      </c>
      <c r="BH94" s="26">
        <v>0.72450563095952547</v>
      </c>
      <c r="BI94" s="26">
        <v>8.3769851332651086</v>
      </c>
      <c r="BJ94" s="26">
        <v>19.997612316355493</v>
      </c>
      <c r="BK94" s="26">
        <v>75.82972748574592</v>
      </c>
      <c r="BL94" s="26">
        <v>29.268302292011356</v>
      </c>
      <c r="BM94" s="26">
        <v>104.3134764330804</v>
      </c>
      <c r="BN94" s="26">
        <v>16.354372881544343</v>
      </c>
      <c r="BO94" s="26">
        <v>0.8284284428527261</v>
      </c>
      <c r="BP94" s="26">
        <v>0.18837637326742038</v>
      </c>
      <c r="BQ94" s="26">
        <v>5.0725024848022526</v>
      </c>
      <c r="BR94" s="26">
        <v>4.1823558526771176</v>
      </c>
      <c r="BS94" s="26">
        <v>3.0235322834605198</v>
      </c>
      <c r="BT94" s="26">
        <v>0.37633944117771179</v>
      </c>
      <c r="BU94" s="26">
        <v>0.18365304388980802</v>
      </c>
      <c r="BV94" s="26">
        <v>60.257903515260544</v>
      </c>
      <c r="BW94" s="26">
        <v>2.9904515921704182</v>
      </c>
      <c r="BX94" s="26">
        <v>5.6025806728692826</v>
      </c>
      <c r="BY94" s="26">
        <v>0.78594775989098042</v>
      </c>
      <c r="BZ94" s="26">
        <v>2.691295853781094</v>
      </c>
      <c r="CA94" s="26">
        <v>0.66583401169457268</v>
      </c>
      <c r="CB94" s="26">
        <v>0.21610513485669816</v>
      </c>
      <c r="CC94" s="26">
        <v>0.60469133162093025</v>
      </c>
      <c r="CD94" s="26">
        <v>9.3307976936670547E-2</v>
      </c>
      <c r="CE94" s="26">
        <v>0.60791473819557307</v>
      </c>
      <c r="CF94" s="26">
        <v>0.11403245484434905</v>
      </c>
      <c r="CG94" s="26">
        <v>0.31603012179842721</v>
      </c>
      <c r="CH94" s="26">
        <v>5.1418927851518879E-2</v>
      </c>
      <c r="CI94" s="26">
        <v>0.36355240716443882</v>
      </c>
      <c r="CJ94" s="26">
        <v>5.71240379944635E-2</v>
      </c>
      <c r="CK94" s="26">
        <v>6.4111292981850143E-2</v>
      </c>
      <c r="CL94" s="26">
        <v>3.1630817524502579E-2</v>
      </c>
      <c r="CM94" s="26">
        <v>8.3606229535972236</v>
      </c>
      <c r="CN94" s="26">
        <v>6.9175213568463415E-2</v>
      </c>
      <c r="CO94" s="26">
        <v>6.6077880633039252E-2</v>
      </c>
    </row>
    <row r="95" spans="1:93" s="3" customFormat="1" ht="12" customHeight="1">
      <c r="A95" s="17"/>
      <c r="B95" s="18"/>
      <c r="C95" s="18"/>
      <c r="D95" s="18"/>
      <c r="E95" s="18"/>
      <c r="F95" s="18"/>
      <c r="G95" s="18"/>
      <c r="H95" s="18"/>
      <c r="I95" s="18"/>
      <c r="J95" s="18"/>
      <c r="K95" s="19"/>
      <c r="L95" s="101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13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</row>
  </sheetData>
  <mergeCells count="5">
    <mergeCell ref="M1:Z1"/>
    <mergeCell ref="AB1:AL1"/>
    <mergeCell ref="AN1:AP1"/>
    <mergeCell ref="AR1:BB1"/>
    <mergeCell ref="BD1:C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34"/>
  <sheetViews>
    <sheetView topLeftCell="O1" zoomScale="90" zoomScaleNormal="90" workbookViewId="0">
      <pane ySplit="2" topLeftCell="A3" activePane="bottomLeft" state="frozen"/>
      <selection pane="bottomLeft" activeCell="Z28" sqref="Z28"/>
    </sheetView>
  </sheetViews>
  <sheetFormatPr defaultRowHeight="12" customHeight="1"/>
  <cols>
    <col min="1" max="1" width="12" style="3" customWidth="1"/>
    <col min="2" max="2" width="10" style="36" bestFit="1" customWidth="1"/>
    <col min="3" max="5" width="10" style="36" customWidth="1"/>
    <col min="6" max="6" width="9.85546875" style="36" bestFit="1" customWidth="1"/>
    <col min="7" max="7" width="9.140625" style="97"/>
    <col min="8" max="8" width="11.140625" style="36" customWidth="1"/>
    <col min="9" max="9" width="9.42578125" style="36" customWidth="1"/>
    <col min="10" max="19" width="9.140625" style="3"/>
    <col min="20" max="39" width="9.140625" style="97"/>
    <col min="40" max="40" width="9.140625" style="3"/>
    <col min="41" max="44" width="9.28515625" style="97" bestFit="1" customWidth="1"/>
    <col min="45" max="45" width="9.42578125" style="97" bestFit="1" customWidth="1"/>
    <col min="46" max="51" width="9.28515625" style="97" bestFit="1" customWidth="1"/>
    <col min="52" max="52" width="9.140625" style="97"/>
    <col min="53" max="53" width="12" style="3" customWidth="1"/>
    <col min="54" max="58" width="9.140625" style="26"/>
    <col min="59" max="59" width="9.28515625" style="26" bestFit="1" customWidth="1"/>
    <col min="60" max="60" width="9.42578125" style="26" bestFit="1" customWidth="1"/>
    <col min="61" max="89" width="9.28515625" style="26" bestFit="1" customWidth="1"/>
    <col min="90" max="90" width="9.28515625" style="29" bestFit="1" customWidth="1"/>
    <col min="91" max="92" width="9.28515625" style="26" bestFit="1" customWidth="1"/>
    <col min="93" max="16384" width="9.140625" style="3"/>
  </cols>
  <sheetData>
    <row r="1" spans="1:92" s="41" customFormat="1" ht="12" customHeight="1">
      <c r="B1" s="12" t="s">
        <v>396</v>
      </c>
      <c r="C1" s="12" t="s">
        <v>396</v>
      </c>
      <c r="D1" s="12" t="s">
        <v>396</v>
      </c>
      <c r="E1" s="12" t="s">
        <v>396</v>
      </c>
      <c r="F1" s="12" t="s">
        <v>399</v>
      </c>
      <c r="G1" s="6" t="s">
        <v>169</v>
      </c>
      <c r="H1" s="58"/>
      <c r="I1" s="58"/>
      <c r="J1" s="110" t="s">
        <v>476</v>
      </c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08"/>
      <c r="W1" s="108"/>
      <c r="X1" s="108"/>
      <c r="Y1" s="110" t="s">
        <v>477</v>
      </c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8"/>
      <c r="AK1" s="110" t="s">
        <v>218</v>
      </c>
      <c r="AL1" s="110"/>
      <c r="AM1" s="110"/>
      <c r="AO1" s="110" t="s">
        <v>550</v>
      </c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08"/>
      <c r="BB1" s="111" t="s">
        <v>475</v>
      </c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</row>
    <row r="2" spans="1:92" ht="12" customHeight="1">
      <c r="A2" s="59"/>
      <c r="B2" s="58" t="s">
        <v>472</v>
      </c>
      <c r="C2" s="108" t="s">
        <v>471</v>
      </c>
      <c r="D2" s="108" t="s">
        <v>468</v>
      </c>
      <c r="E2" s="108" t="s">
        <v>470</v>
      </c>
      <c r="F2" s="58" t="s">
        <v>400</v>
      </c>
      <c r="G2" s="108" t="s">
        <v>459</v>
      </c>
      <c r="H2" s="12" t="s">
        <v>226</v>
      </c>
      <c r="I2" s="12" t="s">
        <v>227</v>
      </c>
      <c r="J2" s="7" t="s">
        <v>0</v>
      </c>
      <c r="K2" s="109" t="s">
        <v>1</v>
      </c>
      <c r="L2" s="7" t="s">
        <v>2</v>
      </c>
      <c r="M2" s="109" t="s">
        <v>3</v>
      </c>
      <c r="N2" s="109" t="s">
        <v>4</v>
      </c>
      <c r="O2" s="7" t="s">
        <v>5</v>
      </c>
      <c r="P2" s="7" t="s">
        <v>6</v>
      </c>
      <c r="Q2" s="7" t="s">
        <v>7</v>
      </c>
      <c r="R2" s="7" t="s">
        <v>8</v>
      </c>
      <c r="S2" s="50" t="s">
        <v>9</v>
      </c>
      <c r="T2" s="7" t="s">
        <v>10</v>
      </c>
      <c r="U2" s="7" t="s">
        <v>11</v>
      </c>
      <c r="V2" s="7" t="s">
        <v>11</v>
      </c>
      <c r="W2" s="7" t="s">
        <v>215</v>
      </c>
      <c r="X2" s="7"/>
      <c r="Y2" s="7" t="s">
        <v>0</v>
      </c>
      <c r="Z2" s="109" t="s">
        <v>1</v>
      </c>
      <c r="AA2" s="7" t="s">
        <v>2</v>
      </c>
      <c r="AB2" s="109" t="s">
        <v>3</v>
      </c>
      <c r="AC2" s="109" t="s">
        <v>4</v>
      </c>
      <c r="AD2" s="7" t="s">
        <v>5</v>
      </c>
      <c r="AE2" s="7" t="s">
        <v>6</v>
      </c>
      <c r="AF2" s="7" t="s">
        <v>7</v>
      </c>
      <c r="AG2" s="7" t="s">
        <v>8</v>
      </c>
      <c r="AH2" s="50" t="s">
        <v>9</v>
      </c>
      <c r="AI2" s="7" t="s">
        <v>11</v>
      </c>
      <c r="AJ2" s="7"/>
      <c r="AK2" s="108" t="s">
        <v>219</v>
      </c>
      <c r="AL2" s="108" t="s">
        <v>220</v>
      </c>
      <c r="AM2" s="108" t="s">
        <v>221</v>
      </c>
      <c r="AN2" s="60"/>
      <c r="AO2" s="10" t="s">
        <v>12</v>
      </c>
      <c r="AP2" s="11" t="s">
        <v>13</v>
      </c>
      <c r="AQ2" s="11" t="s">
        <v>14</v>
      </c>
      <c r="AR2" s="11" t="s">
        <v>15</v>
      </c>
      <c r="AS2" s="11" t="s">
        <v>16</v>
      </c>
      <c r="AT2" s="11" t="s">
        <v>17</v>
      </c>
      <c r="AU2" s="11" t="s">
        <v>18</v>
      </c>
      <c r="AV2" s="11" t="s">
        <v>19</v>
      </c>
      <c r="AW2" s="11" t="s">
        <v>20</v>
      </c>
      <c r="AX2" s="10" t="s">
        <v>21</v>
      </c>
      <c r="AY2" s="10" t="s">
        <v>22</v>
      </c>
      <c r="BA2" s="59"/>
      <c r="BB2" s="108" t="s">
        <v>1</v>
      </c>
      <c r="BC2" s="58" t="s">
        <v>13</v>
      </c>
      <c r="BD2" s="58" t="s">
        <v>14</v>
      </c>
      <c r="BE2" s="58" t="s">
        <v>4</v>
      </c>
      <c r="BF2" s="58" t="s">
        <v>3</v>
      </c>
      <c r="BG2" s="58" t="s">
        <v>15</v>
      </c>
      <c r="BH2" s="58" t="s">
        <v>16</v>
      </c>
      <c r="BI2" s="58" t="s">
        <v>17</v>
      </c>
      <c r="BJ2" s="58" t="s">
        <v>18</v>
      </c>
      <c r="BK2" s="58" t="s">
        <v>483</v>
      </c>
      <c r="BL2" s="58" t="s">
        <v>484</v>
      </c>
      <c r="BM2" s="58" t="s">
        <v>485</v>
      </c>
      <c r="BN2" s="108" t="s">
        <v>19</v>
      </c>
      <c r="BO2" s="108" t="s">
        <v>548</v>
      </c>
      <c r="BP2" s="108" t="s">
        <v>21</v>
      </c>
      <c r="BQ2" s="108" t="s">
        <v>486</v>
      </c>
      <c r="BR2" s="108" t="s">
        <v>487</v>
      </c>
      <c r="BS2" s="108" t="s">
        <v>488</v>
      </c>
      <c r="BT2" s="108" t="s">
        <v>489</v>
      </c>
      <c r="BU2" s="108" t="s">
        <v>22</v>
      </c>
      <c r="BV2" s="108" t="s">
        <v>490</v>
      </c>
      <c r="BW2" s="108" t="s">
        <v>491</v>
      </c>
      <c r="BX2" s="108" t="s">
        <v>492</v>
      </c>
      <c r="BY2" s="108" t="s">
        <v>493</v>
      </c>
      <c r="BZ2" s="108" t="s">
        <v>494</v>
      </c>
      <c r="CA2" s="108" t="s">
        <v>495</v>
      </c>
      <c r="CB2" s="108" t="s">
        <v>496</v>
      </c>
      <c r="CC2" s="108" t="s">
        <v>497</v>
      </c>
      <c r="CD2" s="108" t="s">
        <v>498</v>
      </c>
      <c r="CE2" s="108" t="s">
        <v>499</v>
      </c>
      <c r="CF2" s="108" t="s">
        <v>500</v>
      </c>
      <c r="CG2" s="108" t="s">
        <v>501</v>
      </c>
      <c r="CH2" s="108" t="s">
        <v>502</v>
      </c>
      <c r="CI2" s="108" t="s">
        <v>503</v>
      </c>
      <c r="CJ2" s="108" t="s">
        <v>504</v>
      </c>
      <c r="CK2" s="108" t="s">
        <v>505</v>
      </c>
      <c r="CL2" s="108" t="s">
        <v>506</v>
      </c>
      <c r="CM2" s="108" t="s">
        <v>507</v>
      </c>
      <c r="CN2" s="108" t="s">
        <v>549</v>
      </c>
    </row>
    <row r="3" spans="1:92" s="41" customFormat="1" ht="12" customHeight="1">
      <c r="A3" s="105"/>
      <c r="C3" s="108"/>
      <c r="D3" s="108"/>
      <c r="E3" s="108"/>
      <c r="G3" s="108"/>
      <c r="H3" s="58"/>
      <c r="I3" s="58"/>
      <c r="J3" s="13" t="s">
        <v>62</v>
      </c>
      <c r="K3" s="14" t="s">
        <v>62</v>
      </c>
      <c r="L3" s="13" t="s">
        <v>62</v>
      </c>
      <c r="M3" s="14" t="s">
        <v>62</v>
      </c>
      <c r="N3" s="14" t="s">
        <v>62</v>
      </c>
      <c r="O3" s="13" t="s">
        <v>62</v>
      </c>
      <c r="P3" s="13" t="s">
        <v>62</v>
      </c>
      <c r="Q3" s="13" t="s">
        <v>62</v>
      </c>
      <c r="R3" s="13" t="s">
        <v>62</v>
      </c>
      <c r="S3" s="51" t="s">
        <v>62</v>
      </c>
      <c r="T3" s="13" t="s">
        <v>62</v>
      </c>
      <c r="U3" s="13" t="s">
        <v>62</v>
      </c>
      <c r="V3" s="13" t="s">
        <v>216</v>
      </c>
      <c r="W3" s="13" t="s">
        <v>216</v>
      </c>
      <c r="X3" s="13"/>
      <c r="Y3" s="13" t="s">
        <v>62</v>
      </c>
      <c r="Z3" s="14" t="s">
        <v>62</v>
      </c>
      <c r="AA3" s="13" t="s">
        <v>62</v>
      </c>
      <c r="AB3" s="14" t="s">
        <v>62</v>
      </c>
      <c r="AC3" s="14" t="s">
        <v>62</v>
      </c>
      <c r="AD3" s="13" t="s">
        <v>62</v>
      </c>
      <c r="AE3" s="13" t="s">
        <v>62</v>
      </c>
      <c r="AF3" s="13" t="s">
        <v>62</v>
      </c>
      <c r="AG3" s="13" t="s">
        <v>62</v>
      </c>
      <c r="AH3" s="51" t="s">
        <v>62</v>
      </c>
      <c r="AI3" s="13" t="s">
        <v>62</v>
      </c>
      <c r="AJ3" s="13"/>
      <c r="AK3" s="7" t="s">
        <v>62</v>
      </c>
      <c r="AL3" s="7" t="s">
        <v>62</v>
      </c>
      <c r="AM3" s="7" t="s">
        <v>62</v>
      </c>
      <c r="AN3" s="106"/>
      <c r="AO3" s="15" t="s">
        <v>63</v>
      </c>
      <c r="AP3" s="16" t="s">
        <v>63</v>
      </c>
      <c r="AQ3" s="16" t="s">
        <v>63</v>
      </c>
      <c r="AR3" s="16" t="s">
        <v>63</v>
      </c>
      <c r="AS3" s="16" t="s">
        <v>63</v>
      </c>
      <c r="AT3" s="16" t="s">
        <v>63</v>
      </c>
      <c r="AU3" s="16" t="s">
        <v>63</v>
      </c>
      <c r="AV3" s="16" t="s">
        <v>63</v>
      </c>
      <c r="AW3" s="16" t="s">
        <v>63</v>
      </c>
      <c r="AX3" s="15" t="s">
        <v>63</v>
      </c>
      <c r="AY3" s="15" t="s">
        <v>63</v>
      </c>
      <c r="AZ3" s="108"/>
      <c r="BA3" s="105"/>
      <c r="BB3" s="7" t="s">
        <v>64</v>
      </c>
      <c r="BC3" s="7" t="s">
        <v>63</v>
      </c>
      <c r="BD3" s="7" t="s">
        <v>63</v>
      </c>
      <c r="BE3" s="7" t="s">
        <v>64</v>
      </c>
      <c r="BF3" s="7" t="s">
        <v>64</v>
      </c>
      <c r="BG3" s="7" t="s">
        <v>63</v>
      </c>
      <c r="BH3" s="7" t="s">
        <v>63</v>
      </c>
      <c r="BI3" s="7" t="s">
        <v>63</v>
      </c>
      <c r="BJ3" s="7" t="s">
        <v>63</v>
      </c>
      <c r="BK3" s="7" t="s">
        <v>63</v>
      </c>
      <c r="BL3" s="7" t="s">
        <v>63</v>
      </c>
      <c r="BM3" s="7" t="s">
        <v>63</v>
      </c>
      <c r="BN3" s="7" t="s">
        <v>63</v>
      </c>
      <c r="BO3" s="7" t="s">
        <v>63</v>
      </c>
      <c r="BP3" s="7" t="s">
        <v>63</v>
      </c>
      <c r="BQ3" s="7" t="s">
        <v>63</v>
      </c>
      <c r="BR3" s="7" t="s">
        <v>63</v>
      </c>
      <c r="BS3" s="7" t="s">
        <v>63</v>
      </c>
      <c r="BT3" s="7" t="s">
        <v>63</v>
      </c>
      <c r="BU3" s="7" t="s">
        <v>63</v>
      </c>
      <c r="BV3" s="7" t="s">
        <v>63</v>
      </c>
      <c r="BW3" s="7" t="s">
        <v>63</v>
      </c>
      <c r="BX3" s="7" t="s">
        <v>63</v>
      </c>
      <c r="BY3" s="7" t="s">
        <v>63</v>
      </c>
      <c r="BZ3" s="7" t="s">
        <v>63</v>
      </c>
      <c r="CA3" s="7" t="s">
        <v>63</v>
      </c>
      <c r="CB3" s="7" t="s">
        <v>63</v>
      </c>
      <c r="CC3" s="7" t="s">
        <v>63</v>
      </c>
      <c r="CD3" s="7" t="s">
        <v>63</v>
      </c>
      <c r="CE3" s="7" t="s">
        <v>63</v>
      </c>
      <c r="CF3" s="7" t="s">
        <v>63</v>
      </c>
      <c r="CG3" s="7" t="s">
        <v>63</v>
      </c>
      <c r="CH3" s="7" t="s">
        <v>63</v>
      </c>
      <c r="CI3" s="7" t="s">
        <v>63</v>
      </c>
      <c r="CJ3" s="7" t="s">
        <v>63</v>
      </c>
      <c r="CK3" s="7" t="s">
        <v>63</v>
      </c>
      <c r="CL3" s="7" t="s">
        <v>63</v>
      </c>
      <c r="CM3" s="7" t="s">
        <v>63</v>
      </c>
      <c r="CN3" s="7" t="s">
        <v>63</v>
      </c>
    </row>
    <row r="4" spans="1:92" ht="12" customHeight="1">
      <c r="A4" s="17" t="s">
        <v>143</v>
      </c>
      <c r="B4" s="36">
        <v>8.07</v>
      </c>
      <c r="C4" s="31">
        <v>2729.77</v>
      </c>
      <c r="D4" s="31">
        <v>2727.73</v>
      </c>
      <c r="E4" s="31">
        <v>-1153.97</v>
      </c>
      <c r="F4" s="36" t="s">
        <v>193</v>
      </c>
      <c r="G4" s="97" t="s">
        <v>305</v>
      </c>
      <c r="H4" s="58" t="s">
        <v>212</v>
      </c>
      <c r="I4" s="58">
        <v>5</v>
      </c>
      <c r="J4" s="20">
        <v>51.042103765697654</v>
      </c>
      <c r="K4" s="20">
        <v>0.12416045733137471</v>
      </c>
      <c r="L4" s="20">
        <v>18.556317527519415</v>
      </c>
      <c r="M4" s="20">
        <v>5.917954446537375</v>
      </c>
      <c r="N4" s="20">
        <v>0.10423531795082809</v>
      </c>
      <c r="O4" s="20">
        <v>8.5795765740288221</v>
      </c>
      <c r="P4" s="20">
        <v>12.318130138168152</v>
      </c>
      <c r="Q4" s="20">
        <v>1.7740325582987417</v>
      </c>
      <c r="R4" s="20">
        <v>5.0359099478493603E-2</v>
      </c>
      <c r="S4" s="20">
        <v>1.3764716699200961E-2</v>
      </c>
      <c r="T4" s="20">
        <v>1.6971020246128647</v>
      </c>
      <c r="U4" s="20">
        <f>J4+K4+L4+M4+N4+O4+P4+Q4+R4+S4+T4</f>
        <v>100.17773662632293</v>
      </c>
      <c r="V4" s="20">
        <f>J4+K4+L4+M4+N4+O4+P4+Q4+R4+S4</f>
        <v>98.480634601710065</v>
      </c>
      <c r="W4" s="20">
        <f>100/V4</f>
        <v>1.0154280626280972</v>
      </c>
      <c r="X4" s="20"/>
      <c r="Y4" s="20">
        <f>J4*W4</f>
        <v>51.829584539264673</v>
      </c>
      <c r="Z4" s="20">
        <f>K4*W4</f>
        <v>0.12607601264301635</v>
      </c>
      <c r="AA4" s="20">
        <f>L4*W4</f>
        <v>18.842605556480841</v>
      </c>
      <c r="AB4" s="20">
        <f>M4*W4</f>
        <v>6.0092570183687792</v>
      </c>
      <c r="AC4" s="20">
        <f>N4*W4</f>
        <v>0.10584346696423308</v>
      </c>
      <c r="AD4" s="20">
        <f>O4*W4</f>
        <v>8.7119428187354941</v>
      </c>
      <c r="AE4" s="20">
        <f>P4*W4</f>
        <v>12.508175021400861</v>
      </c>
      <c r="AF4" s="20">
        <f>Q4*W4</f>
        <v>1.8014024437124581</v>
      </c>
      <c r="AG4" s="20">
        <f>R4*W4</f>
        <v>5.1136042819142379E-2</v>
      </c>
      <c r="AH4" s="20">
        <f>S4*W4</f>
        <v>1.3977079610494247E-2</v>
      </c>
      <c r="AI4" s="20">
        <f>AH4+AG4+AF4+AE4+AD4+AC4+AB4+AA4+Z4+Y4</f>
        <v>100</v>
      </c>
      <c r="AJ4" s="20"/>
      <c r="AK4" s="20">
        <f>AB4*0.8998</f>
        <v>5.4071294651282278</v>
      </c>
      <c r="AL4" s="20">
        <f>AK4*0.95</f>
        <v>5.1367729918718164</v>
      </c>
      <c r="AM4" s="20">
        <f>(AK4-AL4)*1.11</f>
        <v>0.30009568531461672</v>
      </c>
      <c r="AO4" s="24">
        <v>16.589047780250578</v>
      </c>
      <c r="AP4" s="24">
        <v>64.375805095576482</v>
      </c>
      <c r="AQ4" s="24">
        <v>659.86806095042562</v>
      </c>
      <c r="AR4" s="24">
        <v>46.275813802752303</v>
      </c>
      <c r="AS4" s="24">
        <v>403.253581789154</v>
      </c>
      <c r="AT4" s="24">
        <v>58.201453633109999</v>
      </c>
      <c r="AU4" s="24">
        <v>93.883013373879137</v>
      </c>
      <c r="AV4" s="24">
        <v>182.85818884528416</v>
      </c>
      <c r="AW4" s="24">
        <v>3.7466850337778634</v>
      </c>
      <c r="AX4" s="24">
        <v>12.058765790338317</v>
      </c>
      <c r="AY4" s="24">
        <v>58.847129278647472</v>
      </c>
      <c r="BA4" s="17" t="s">
        <v>143</v>
      </c>
      <c r="BB4" s="34">
        <v>0.11763755458515293</v>
      </c>
      <c r="BC4" s="46">
        <v>60.033259515816631</v>
      </c>
      <c r="BD4" s="46">
        <v>645.08218871161569</v>
      </c>
      <c r="BE4" s="34">
        <v>9.0574927580094319E-2</v>
      </c>
      <c r="BF4" s="34">
        <v>5.6294569062360145</v>
      </c>
      <c r="BG4" s="46">
        <v>44.84975297914621</v>
      </c>
      <c r="BH4" s="46">
        <v>391.7297518071295</v>
      </c>
      <c r="BI4" s="46">
        <v>60.751377039743971</v>
      </c>
      <c r="BJ4" s="46">
        <v>168.54884049218148</v>
      </c>
      <c r="BK4" s="46">
        <v>13.037626035549344</v>
      </c>
      <c r="BL4" s="46" t="s">
        <v>203</v>
      </c>
      <c r="BM4" s="46">
        <v>0.68545084562517855</v>
      </c>
      <c r="BN4" s="46">
        <v>189.3295343844259</v>
      </c>
      <c r="BO4" s="46">
        <v>3.9199045879546097</v>
      </c>
      <c r="BP4" s="46">
        <v>14.719021777641945</v>
      </c>
      <c r="BQ4" s="46">
        <v>0.84681035758685719</v>
      </c>
      <c r="BR4" s="46" t="s">
        <v>203</v>
      </c>
      <c r="BS4" s="46" t="s">
        <v>203</v>
      </c>
      <c r="BT4" s="46">
        <v>0.15692288539854088</v>
      </c>
      <c r="BU4" s="46">
        <v>60.012995105257517</v>
      </c>
      <c r="BV4" s="46">
        <v>2.6133632439851509</v>
      </c>
      <c r="BW4" s="46">
        <v>5.3808906296585821</v>
      </c>
      <c r="BX4" s="46">
        <v>0.60457050485595987</v>
      </c>
      <c r="BY4" s="46">
        <v>2.4148032405019197</v>
      </c>
      <c r="BZ4" s="46">
        <v>0.55042298048054927</v>
      </c>
      <c r="CA4" s="46">
        <v>0.32817829030031503</v>
      </c>
      <c r="CB4" s="46">
        <v>0.61331590829300886</v>
      </c>
      <c r="CC4" s="46">
        <v>0.10797770705018109</v>
      </c>
      <c r="CD4" s="46">
        <v>0.69970638409412567</v>
      </c>
      <c r="CE4" s="46">
        <v>0.15072904064082313</v>
      </c>
      <c r="CF4" s="46">
        <v>0.46898718764727748</v>
      </c>
      <c r="CG4" s="46">
        <v>7.2445626872135474E-2</v>
      </c>
      <c r="CH4" s="46">
        <v>0.48494750917457657</v>
      </c>
      <c r="CI4" s="46">
        <v>7.1714169130814256E-2</v>
      </c>
      <c r="CJ4" s="46">
        <v>0.31525249633403057</v>
      </c>
      <c r="CK4" s="46">
        <v>8.0334823091667104E-2</v>
      </c>
      <c r="CL4" s="46">
        <v>1.6154279580901214</v>
      </c>
      <c r="CM4" s="46">
        <v>1.7010240083208075</v>
      </c>
      <c r="CN4" s="46">
        <v>0.33189539233338661</v>
      </c>
    </row>
    <row r="5" spans="1:92" ht="12" customHeight="1">
      <c r="A5" s="17" t="s">
        <v>83</v>
      </c>
      <c r="B5" s="36">
        <v>15.5</v>
      </c>
      <c r="C5" s="36">
        <v>2737.2</v>
      </c>
      <c r="D5" s="36">
        <v>2735.16</v>
      </c>
      <c r="E5" s="36">
        <v>-1161.3999999999999</v>
      </c>
      <c r="F5" s="36" t="s">
        <v>193</v>
      </c>
      <c r="G5" s="97" t="s">
        <v>592</v>
      </c>
      <c r="H5" s="58" t="s">
        <v>213</v>
      </c>
      <c r="I5" s="58">
        <v>4</v>
      </c>
      <c r="J5" s="22">
        <v>48.923703974367633</v>
      </c>
      <c r="K5" s="20">
        <v>0.14848300531338005</v>
      </c>
      <c r="L5" s="22">
        <v>18.5140995333734</v>
      </c>
      <c r="M5" s="20">
        <v>7.4675571806935261</v>
      </c>
      <c r="N5" s="20">
        <v>0.13781047494991325</v>
      </c>
      <c r="O5" s="22">
        <v>10.033438470068159</v>
      </c>
      <c r="P5" s="22">
        <v>12.128403009090277</v>
      </c>
      <c r="Q5" s="22">
        <v>1.4404028793394346</v>
      </c>
      <c r="R5" s="22">
        <v>0.11554667088900113</v>
      </c>
      <c r="S5" s="22">
        <v>5.576856803104711E-3</v>
      </c>
      <c r="T5" s="22">
        <v>1.4266992315481768</v>
      </c>
      <c r="U5" s="20">
        <f t="shared" ref="U5:U68" si="0">J5+K5+L5+M5+N5+O5+P5+Q5+R5+S5+T5</f>
        <v>100.34172128643601</v>
      </c>
      <c r="V5" s="20">
        <f t="shared" ref="V5:V68" si="1">J5+K5+L5+M5+N5+O5+P5+Q5+R5+S5</f>
        <v>98.915022054887842</v>
      </c>
      <c r="W5" s="20">
        <f t="shared" ref="W5:W68" si="2">100/V5</f>
        <v>1.0109687883859553</v>
      </c>
      <c r="X5" s="20"/>
      <c r="Y5" s="20">
        <f t="shared" ref="Y5:Y68" si="3">J5*W5</f>
        <v>49.460337730319594</v>
      </c>
      <c r="Z5" s="20">
        <f t="shared" ref="Z5:Z68" si="4">K5*W5</f>
        <v>0.15011168397757318</v>
      </c>
      <c r="AA5" s="20">
        <f t="shared" ref="AA5:AA68" si="5">L5*W5</f>
        <v>18.717176773311486</v>
      </c>
      <c r="AB5" s="20">
        <f t="shared" ref="AB5:AB68" si="6">M5*W5</f>
        <v>7.5494672351685743</v>
      </c>
      <c r="AC5" s="20">
        <f t="shared" ref="AC5:AC68" si="7">N5*W5</f>
        <v>0.13932208888700684</v>
      </c>
      <c r="AD5" s="20">
        <f t="shared" ref="AD5:AD68" si="8">O5*W5</f>
        <v>10.143493133429839</v>
      </c>
      <c r="AE5" s="20">
        <f t="shared" ref="AE5:AE68" si="9">P5*W5</f>
        <v>12.261436895156573</v>
      </c>
      <c r="AF5" s="20">
        <f t="shared" ref="AF5:AF68" si="10">Q5*W5</f>
        <v>1.4562023537134294</v>
      </c>
      <c r="AG5" s="20">
        <f t="shared" ref="AG5:AG68" si="11">R5*W5</f>
        <v>0.11681407787068419</v>
      </c>
      <c r="AH5" s="20">
        <f t="shared" ref="AH5:AH68" si="12">S5*W5</f>
        <v>5.6380281652367416E-3</v>
      </c>
      <c r="AI5" s="20">
        <f t="shared" ref="AI5:AI68" si="13">AH5+AG5+AF5+AE5+AD5+AC5+AB5+AA5+Z5+Y5</f>
        <v>100</v>
      </c>
      <c r="AJ5" s="20"/>
      <c r="AK5" s="20">
        <f t="shared" ref="AK5:AK68" si="14">AB5*0.8998</f>
        <v>6.7930106182046837</v>
      </c>
      <c r="AL5" s="20">
        <f t="shared" ref="AL5:AL68" si="15">AK5*0.95</f>
        <v>6.453360087294449</v>
      </c>
      <c r="AM5" s="20">
        <f t="shared" ref="AM5:AM68" si="16">(AK5-AL5)*1.11</f>
        <v>0.37701208931036051</v>
      </c>
      <c r="AN5" s="61"/>
      <c r="AO5" s="35">
        <v>21.169106151152743</v>
      </c>
      <c r="AP5" s="24">
        <v>79.849835078104107</v>
      </c>
      <c r="AQ5" s="24">
        <v>610.20231493956192</v>
      </c>
      <c r="AR5" s="24">
        <v>58.680402430962566</v>
      </c>
      <c r="AS5" s="24">
        <v>325.31048299162546</v>
      </c>
      <c r="AT5" s="24">
        <v>23.126213722112595</v>
      </c>
      <c r="AU5" s="24">
        <v>19.5957762099682</v>
      </c>
      <c r="AV5" s="24">
        <v>213.4217788065466</v>
      </c>
      <c r="AW5" s="24">
        <v>4.7014495188988334</v>
      </c>
      <c r="AX5" s="35">
        <v>15.933118797443763</v>
      </c>
      <c r="AY5" s="35">
        <v>50.923942190820945</v>
      </c>
      <c r="BA5" s="17" t="s">
        <v>83</v>
      </c>
      <c r="BB5" s="34">
        <v>0.15264751474393695</v>
      </c>
      <c r="BC5" s="46">
        <v>85.948567271269198</v>
      </c>
      <c r="BD5" s="46">
        <v>639.70782714968573</v>
      </c>
      <c r="BE5" s="34">
        <v>0.13102368255761138</v>
      </c>
      <c r="BF5" s="34">
        <v>7.0618549023716781</v>
      </c>
      <c r="BG5" s="46">
        <v>56.644786657696123</v>
      </c>
      <c r="BH5" s="46">
        <v>334.97913285385499</v>
      </c>
      <c r="BI5" s="46">
        <v>24.831700480761249</v>
      </c>
      <c r="BJ5" s="46">
        <v>21.173805106904535</v>
      </c>
      <c r="BK5" s="46">
        <v>12.976735919505455</v>
      </c>
      <c r="BL5" s="46">
        <v>0.44172355343977593</v>
      </c>
      <c r="BM5" s="46">
        <v>2.5265775166066562</v>
      </c>
      <c r="BN5" s="46">
        <v>216.18044224038462</v>
      </c>
      <c r="BO5" s="46">
        <v>5.0316591295158135</v>
      </c>
      <c r="BP5" s="46">
        <v>10.627395359886142</v>
      </c>
      <c r="BQ5" s="46">
        <v>0.38538434471081362</v>
      </c>
      <c r="BR5" s="46">
        <v>4.1441965626443103E-2</v>
      </c>
      <c r="BS5" s="46">
        <v>-0.79425394785709091</v>
      </c>
      <c r="BT5" s="46">
        <v>0.346538219657892</v>
      </c>
      <c r="BU5" s="46">
        <v>56.292852946933905</v>
      </c>
      <c r="BV5" s="46">
        <v>2.4267456516084929</v>
      </c>
      <c r="BW5" s="46">
        <v>4.7573789988934143</v>
      </c>
      <c r="BX5" s="46">
        <v>0.6263515410364866</v>
      </c>
      <c r="BY5" s="46">
        <v>3.1565199206274568</v>
      </c>
      <c r="BZ5" s="46">
        <v>0.63980646726442592</v>
      </c>
      <c r="CA5" s="46">
        <v>0.26170371122458214</v>
      </c>
      <c r="CB5" s="46">
        <v>0.6882773972929902</v>
      </c>
      <c r="CC5" s="46">
        <v>0.1161527633782275</v>
      </c>
      <c r="CD5" s="46">
        <v>0.6727875769011219</v>
      </c>
      <c r="CE5" s="46">
        <v>0.14991706836395732</v>
      </c>
      <c r="CF5" s="46">
        <v>0.44218730244669352</v>
      </c>
      <c r="CG5" s="46">
        <v>6.9546817810577546E-2</v>
      </c>
      <c r="CH5" s="46">
        <v>0.48915230590327968</v>
      </c>
      <c r="CI5" s="46">
        <v>6.7644043255951178E-2</v>
      </c>
      <c r="CJ5" s="46">
        <v>0.28462044569163802</v>
      </c>
      <c r="CK5" s="46">
        <v>2.5633783689316049E-2</v>
      </c>
      <c r="CL5" s="46">
        <v>8.6627334006547674</v>
      </c>
      <c r="CM5" s="46">
        <v>0.59155906678512116</v>
      </c>
      <c r="CN5" s="46">
        <v>5.922515609295452E-2</v>
      </c>
    </row>
    <row r="6" spans="1:92" ht="12" customHeight="1">
      <c r="A6" s="62" t="s">
        <v>65</v>
      </c>
      <c r="B6" s="36">
        <v>27.95</v>
      </c>
      <c r="C6" s="36">
        <v>2749.6499999999996</v>
      </c>
      <c r="D6" s="36">
        <v>2747.6099999999997</v>
      </c>
      <c r="E6" s="36">
        <v>-1173.8499999999997</v>
      </c>
      <c r="F6" s="36" t="s">
        <v>193</v>
      </c>
      <c r="G6" s="97" t="s">
        <v>305</v>
      </c>
      <c r="H6" s="58" t="s">
        <v>213</v>
      </c>
      <c r="I6" s="58">
        <v>4</v>
      </c>
      <c r="J6" s="22">
        <v>49.599445063292002</v>
      </c>
      <c r="K6" s="20">
        <v>0.14668728408957071</v>
      </c>
      <c r="L6" s="22">
        <v>20.582684425703999</v>
      </c>
      <c r="M6" s="20">
        <v>5.6175443969837842</v>
      </c>
      <c r="N6" s="20">
        <v>0.10042819626569707</v>
      </c>
      <c r="O6" s="22">
        <v>8.0617967834929853</v>
      </c>
      <c r="P6" s="22">
        <v>11.974423436082899</v>
      </c>
      <c r="Q6" s="22">
        <v>1.5063128160717667</v>
      </c>
      <c r="R6" s="22">
        <v>8.7206507739351249E-2</v>
      </c>
      <c r="S6" s="22">
        <v>4.5743348405779859E-3</v>
      </c>
      <c r="T6" s="63">
        <v>1.3931888544891828</v>
      </c>
      <c r="U6" s="20">
        <f t="shared" si="0"/>
        <v>99.074292099051831</v>
      </c>
      <c r="V6" s="20">
        <f t="shared" si="1"/>
        <v>97.681103244562649</v>
      </c>
      <c r="W6" s="20">
        <f t="shared" si="2"/>
        <v>1.0237394611487092</v>
      </c>
      <c r="X6" s="20"/>
      <c r="Y6" s="20">
        <f t="shared" si="3"/>
        <v>50.776909162369556</v>
      </c>
      <c r="Z6" s="20">
        <f t="shared" si="4"/>
        <v>0.15016956117122474</v>
      </c>
      <c r="AA6" s="20">
        <f t="shared" si="5"/>
        <v>21.071306262964139</v>
      </c>
      <c r="AB6" s="20">
        <f t="shared" si="6"/>
        <v>5.7509018739471296</v>
      </c>
      <c r="AC6" s="20">
        <f t="shared" si="7"/>
        <v>0.10281230752918152</v>
      </c>
      <c r="AD6" s="20">
        <f t="shared" si="8"/>
        <v>8.253179495023506</v>
      </c>
      <c r="AE6" s="20">
        <f t="shared" si="9"/>
        <v>12.258689796021981</v>
      </c>
      <c r="AF6" s="20">
        <f t="shared" si="10"/>
        <v>1.5420718706467051</v>
      </c>
      <c r="AG6" s="20">
        <f t="shared" si="11"/>
        <v>8.9276743241744186E-2</v>
      </c>
      <c r="AH6" s="20">
        <f t="shared" si="12"/>
        <v>4.6829270848070736E-3</v>
      </c>
      <c r="AI6" s="20">
        <f t="shared" si="13"/>
        <v>99.999999999999972</v>
      </c>
      <c r="AJ6" s="20"/>
      <c r="AK6" s="20">
        <f t="shared" si="14"/>
        <v>5.1746615061776273</v>
      </c>
      <c r="AL6" s="20">
        <f t="shared" si="15"/>
        <v>4.9159284308687461</v>
      </c>
      <c r="AM6" s="20">
        <f t="shared" si="16"/>
        <v>0.28719371359285817</v>
      </c>
      <c r="AN6" s="61"/>
      <c r="AO6" s="35">
        <v>18.299351318151519</v>
      </c>
      <c r="AP6" s="24">
        <v>60.643979653881892</v>
      </c>
      <c r="AQ6" s="24">
        <v>463.95821534533087</v>
      </c>
      <c r="AR6" s="24">
        <v>37.140663806449901</v>
      </c>
      <c r="AS6" s="24">
        <v>722.74291818291999</v>
      </c>
      <c r="AT6" s="24">
        <v>128.36476488076099</v>
      </c>
      <c r="AU6" s="24">
        <v>38.069763904609189</v>
      </c>
      <c r="AV6" s="24">
        <v>200.99833477388285</v>
      </c>
      <c r="AW6" s="24">
        <v>4.6214355802682041</v>
      </c>
      <c r="AX6" s="35">
        <v>4.3467361197835004</v>
      </c>
      <c r="AY6" s="35">
        <v>42.427641666683023</v>
      </c>
      <c r="BA6" s="64" t="s">
        <v>65</v>
      </c>
      <c r="BB6" s="34">
        <v>0.13591417228607999</v>
      </c>
      <c r="BC6" s="46">
        <v>64.46573856604688</v>
      </c>
      <c r="BD6" s="46">
        <v>467.47317857000081</v>
      </c>
      <c r="BE6" s="34">
        <v>9.3287885815806978E-2</v>
      </c>
      <c r="BF6" s="34">
        <v>4.9815920479529439</v>
      </c>
      <c r="BG6" s="46">
        <v>37.327246201301627</v>
      </c>
      <c r="BH6" s="46">
        <v>700.56076274497877</v>
      </c>
      <c r="BI6" s="46">
        <v>139.88522244373561</v>
      </c>
      <c r="BJ6" s="46">
        <v>34.520840808658136</v>
      </c>
      <c r="BK6" s="46">
        <v>10.614740396495224</v>
      </c>
      <c r="BL6" s="46">
        <v>1.0037304273036725</v>
      </c>
      <c r="BM6" s="46">
        <v>1.0995840421725975</v>
      </c>
      <c r="BN6" s="46">
        <v>191.629994740977</v>
      </c>
      <c r="BO6" s="46">
        <v>4.586946015312436</v>
      </c>
      <c r="BP6" s="46">
        <v>3.2981377260188873</v>
      </c>
      <c r="BQ6" s="46">
        <v>0.20900931674824871</v>
      </c>
      <c r="BR6" s="46">
        <v>3.4742619912576048E-3</v>
      </c>
      <c r="BS6" s="46">
        <v>2.7799934131998039</v>
      </c>
      <c r="BT6" s="46">
        <v>0.21203453475083128</v>
      </c>
      <c r="BU6" s="46">
        <v>36.836029544694362</v>
      </c>
      <c r="BV6" s="46">
        <v>2.3701940640534147</v>
      </c>
      <c r="BW6" s="46">
        <v>3.9553210947151154</v>
      </c>
      <c r="BX6" s="46">
        <v>0.58299311233233797</v>
      </c>
      <c r="BY6" s="46">
        <v>2.1052706183608003</v>
      </c>
      <c r="BZ6" s="46">
        <v>0.69310346500357289</v>
      </c>
      <c r="CA6" s="46">
        <v>0.28447225976541746</v>
      </c>
      <c r="CB6" s="46">
        <v>0.67124115439913812</v>
      </c>
      <c r="CC6" s="46">
        <v>0.10351332809325865</v>
      </c>
      <c r="CD6" s="46">
        <v>0.65849404947832668</v>
      </c>
      <c r="CE6" s="46">
        <v>0.14387790795899316</v>
      </c>
      <c r="CF6" s="46">
        <v>0.40710725146374077</v>
      </c>
      <c r="CG6" s="46">
        <v>6.2082504991750685E-2</v>
      </c>
      <c r="CH6" s="46">
        <v>0.43542476839738004</v>
      </c>
      <c r="CI6" s="46">
        <v>6.1091822163727771E-2</v>
      </c>
      <c r="CJ6" s="46">
        <v>5.7024515286279741E-2</v>
      </c>
      <c r="CK6" s="46">
        <v>1.8827178571604226E-2</v>
      </c>
      <c r="CL6" s="46">
        <v>4.8824677561487126</v>
      </c>
      <c r="CM6" s="46">
        <v>0.65835337883170841</v>
      </c>
      <c r="CN6" s="46">
        <v>3.5976713797748541E-2</v>
      </c>
    </row>
    <row r="7" spans="1:92" ht="12" customHeight="1">
      <c r="A7" s="17" t="s">
        <v>100</v>
      </c>
      <c r="B7" s="36">
        <v>36.840000000000003</v>
      </c>
      <c r="C7" s="36">
        <v>2758.54</v>
      </c>
      <c r="D7" s="36">
        <v>2756.5</v>
      </c>
      <c r="E7" s="36">
        <v>-1182.74</v>
      </c>
      <c r="F7" s="36" t="s">
        <v>193</v>
      </c>
      <c r="G7" s="97" t="s">
        <v>591</v>
      </c>
      <c r="H7" s="58" t="s">
        <v>213</v>
      </c>
      <c r="I7" s="58">
        <v>4</v>
      </c>
      <c r="J7" s="22">
        <v>49.276000651163898</v>
      </c>
      <c r="K7" s="20">
        <v>0.11787575133674577</v>
      </c>
      <c r="L7" s="22">
        <v>20.166353279700999</v>
      </c>
      <c r="M7" s="20">
        <v>7.4186679936177633</v>
      </c>
      <c r="N7" s="20">
        <v>0.12390027575419298</v>
      </c>
      <c r="O7" s="22">
        <v>10.762246945650705</v>
      </c>
      <c r="P7" s="22">
        <v>10.636393123736765</v>
      </c>
      <c r="Q7" s="22">
        <v>1.6044032200801774</v>
      </c>
      <c r="R7" s="22">
        <v>0.12592444252761278</v>
      </c>
      <c r="S7" s="22">
        <v>6.2302889585929104E-3</v>
      </c>
      <c r="T7" s="22">
        <v>0.65498962441361841</v>
      </c>
      <c r="U7" s="20">
        <f t="shared" si="0"/>
        <v>100.89298559694107</v>
      </c>
      <c r="V7" s="20">
        <f t="shared" si="1"/>
        <v>100.23799597252746</v>
      </c>
      <c r="W7" s="20">
        <f t="shared" si="2"/>
        <v>0.99762569103443877</v>
      </c>
      <c r="X7" s="20"/>
      <c r="Y7" s="20">
        <f t="shared" si="3"/>
        <v>49.159004201030839</v>
      </c>
      <c r="Z7" s="20">
        <f t="shared" si="4"/>
        <v>0.11759587788352467</v>
      </c>
      <c r="AA7" s="20">
        <f t="shared" si="5"/>
        <v>20.11847212630633</v>
      </c>
      <c r="AB7" s="20">
        <f t="shared" si="6"/>
        <v>7.4010537836879946</v>
      </c>
      <c r="AC7" s="20">
        <f t="shared" si="7"/>
        <v>0.12360609821863429</v>
      </c>
      <c r="AD7" s="20">
        <f t="shared" si="8"/>
        <v>10.736694046238062</v>
      </c>
      <c r="AE7" s="20">
        <f t="shared" si="9"/>
        <v>10.611139040181843</v>
      </c>
      <c r="AF7" s="20">
        <f t="shared" si="10"/>
        <v>1.6005938711303658</v>
      </c>
      <c r="AG7" s="20">
        <f t="shared" si="11"/>
        <v>0.12562545899473618</v>
      </c>
      <c r="AH7" s="20">
        <f t="shared" si="12"/>
        <v>6.2154963276604865E-3</v>
      </c>
      <c r="AI7" s="20">
        <f t="shared" si="13"/>
        <v>100</v>
      </c>
      <c r="AJ7" s="20"/>
      <c r="AK7" s="20">
        <f t="shared" si="14"/>
        <v>6.6594681945624581</v>
      </c>
      <c r="AL7" s="20">
        <f t="shared" si="15"/>
        <v>6.3264947848343347</v>
      </c>
      <c r="AM7" s="20">
        <f t="shared" si="16"/>
        <v>0.369600484798217</v>
      </c>
      <c r="AN7" s="61"/>
      <c r="AO7" s="35">
        <v>13.921443494593492</v>
      </c>
      <c r="AP7" s="24">
        <v>47.756358130755352</v>
      </c>
      <c r="AQ7" s="24">
        <v>340.34723549764402</v>
      </c>
      <c r="AR7" s="24">
        <v>53.876190547675598</v>
      </c>
      <c r="AS7" s="24">
        <v>305.47102186238953</v>
      </c>
      <c r="AT7" s="24">
        <v>58.403581469762706</v>
      </c>
      <c r="AU7" s="24">
        <v>8.1561637756667</v>
      </c>
      <c r="AV7" s="24">
        <v>229.2997267341953</v>
      </c>
      <c r="AW7" s="24">
        <v>2.6984583376254374</v>
      </c>
      <c r="AX7" s="35">
        <v>10.644566133007126</v>
      </c>
      <c r="AY7" s="35">
        <v>48.305100198616998</v>
      </c>
      <c r="BA7" s="17" t="s">
        <v>100</v>
      </c>
      <c r="BB7" s="34">
        <v>0.10691032492453365</v>
      </c>
      <c r="BC7" s="46">
        <v>48.749702134324075</v>
      </c>
      <c r="BD7" s="46">
        <v>320.95814175636662</v>
      </c>
      <c r="BE7" s="34">
        <v>0.10447527276121614</v>
      </c>
      <c r="BF7" s="34">
        <v>5.88817732067871</v>
      </c>
      <c r="BG7" s="46">
        <v>51.787269615993168</v>
      </c>
      <c r="BH7" s="46">
        <v>309.6267236540258</v>
      </c>
      <c r="BI7" s="46">
        <v>54.792308321254609</v>
      </c>
      <c r="BJ7" s="46">
        <v>10.090381785674232</v>
      </c>
      <c r="BK7" s="46">
        <v>11.377370304894821</v>
      </c>
      <c r="BL7" s="46">
        <v>0.50990470627492179</v>
      </c>
      <c r="BM7" s="46">
        <v>1.8341930961134758</v>
      </c>
      <c r="BN7" s="46">
        <v>219.745474482254</v>
      </c>
      <c r="BO7" s="46">
        <v>2.659677371606453</v>
      </c>
      <c r="BP7" s="46">
        <v>1.44122728128467</v>
      </c>
      <c r="BQ7" s="46">
        <v>0.21029450448364501</v>
      </c>
      <c r="BR7" s="46">
        <v>-1.8581499992698564E-2</v>
      </c>
      <c r="BS7" s="46">
        <v>0.71519118379894797</v>
      </c>
      <c r="BT7" s="46">
        <v>0.24664597830095247</v>
      </c>
      <c r="BU7" s="46">
        <v>40.355771753172974</v>
      </c>
      <c r="BV7" s="46">
        <v>1.6593271521260253</v>
      </c>
      <c r="BW7" s="46">
        <v>3.1215813000975108</v>
      </c>
      <c r="BX7" s="46">
        <v>0.33286716699724167</v>
      </c>
      <c r="BY7" s="46">
        <v>1.2461647755649836</v>
      </c>
      <c r="BZ7" s="46">
        <v>0.31887630037440678</v>
      </c>
      <c r="CA7" s="46">
        <v>0.21657203397086419</v>
      </c>
      <c r="CB7" s="46">
        <v>0.32034488909160691</v>
      </c>
      <c r="CC7" s="46">
        <v>5.6143057725848364E-2</v>
      </c>
      <c r="CD7" s="46">
        <v>0.35256127310711799</v>
      </c>
      <c r="CE7" s="46">
        <v>7.9295072387151083E-2</v>
      </c>
      <c r="CF7" s="46">
        <v>0.24442176168385965</v>
      </c>
      <c r="CG7" s="46">
        <v>4.3767411305803271E-2</v>
      </c>
      <c r="CH7" s="46">
        <v>0.29825283443408385</v>
      </c>
      <c r="CI7" s="46">
        <v>4.0051050072149819E-2</v>
      </c>
      <c r="CJ7" s="46">
        <v>3.4683257408013729E-2</v>
      </c>
      <c r="CK7" s="46">
        <v>1.5019792543786192E-2</v>
      </c>
      <c r="CL7" s="46">
        <v>0.38713483062206477</v>
      </c>
      <c r="CM7" s="46">
        <v>0.14678843639784372</v>
      </c>
      <c r="CN7" s="46">
        <v>3.4132324361764957E-2</v>
      </c>
    </row>
    <row r="8" spans="1:92" ht="12" customHeight="1">
      <c r="A8" s="17" t="s">
        <v>170</v>
      </c>
      <c r="B8" s="18">
        <v>39.869999999999997</v>
      </c>
      <c r="C8" s="36">
        <v>2761.5699999999997</v>
      </c>
      <c r="D8" s="36">
        <v>2759.5299999999997</v>
      </c>
      <c r="E8" s="36">
        <v>-1185.7699999999998</v>
      </c>
      <c r="F8" s="36" t="s">
        <v>193</v>
      </c>
      <c r="G8" s="97" t="s">
        <v>591</v>
      </c>
      <c r="H8" s="58" t="s">
        <v>171</v>
      </c>
      <c r="I8" s="58">
        <v>7</v>
      </c>
      <c r="J8" s="22">
        <v>50.69883886708476</v>
      </c>
      <c r="K8" s="20">
        <v>0.10064449528382166</v>
      </c>
      <c r="L8" s="22">
        <v>20.281672713226868</v>
      </c>
      <c r="M8" s="20">
        <v>5.0944389270199117</v>
      </c>
      <c r="N8" s="20">
        <v>6.6014831237663552E-2</v>
      </c>
      <c r="O8" s="22">
        <v>7.8494703330667326</v>
      </c>
      <c r="P8" s="22">
        <v>9.3660721575932193</v>
      </c>
      <c r="Q8" s="22">
        <v>1.4897170870875625</v>
      </c>
      <c r="R8" s="22">
        <v>0.25990139705819221</v>
      </c>
      <c r="S8" s="22">
        <v>1.0073180645903295E-2</v>
      </c>
      <c r="T8" s="22">
        <v>4.7820109976433818</v>
      </c>
      <c r="U8" s="20">
        <f t="shared" si="0"/>
        <v>99.998854986948018</v>
      </c>
      <c r="V8" s="20">
        <f t="shared" si="1"/>
        <v>95.216843989304635</v>
      </c>
      <c r="W8" s="20">
        <f t="shared" si="2"/>
        <v>1.0502343473097326</v>
      </c>
      <c r="X8" s="20"/>
      <c r="Y8" s="20">
        <f t="shared" si="3"/>
        <v>53.245661946934071</v>
      </c>
      <c r="Z8" s="20">
        <f t="shared" si="4"/>
        <v>0.10570030581472191</v>
      </c>
      <c r="AA8" s="20">
        <f t="shared" si="5"/>
        <v>21.300509304325434</v>
      </c>
      <c r="AB8" s="20">
        <f t="shared" si="6"/>
        <v>5.3503547414280517</v>
      </c>
      <c r="AC8" s="20">
        <f t="shared" si="7"/>
        <v>6.9331043197649725E-2</v>
      </c>
      <c r="AD8" s="20">
        <f t="shared" si="8"/>
        <v>8.2437833519754502</v>
      </c>
      <c r="AE8" s="20">
        <f t="shared" si="9"/>
        <v>9.8365706792857743</v>
      </c>
      <c r="AF8" s="20">
        <f t="shared" si="10"/>
        <v>1.5645520526335623</v>
      </c>
      <c r="AG8" s="20">
        <f t="shared" si="11"/>
        <v>0.27295737410429816</v>
      </c>
      <c r="AH8" s="20">
        <f t="shared" si="12"/>
        <v>1.0579200300983279E-2</v>
      </c>
      <c r="AI8" s="20">
        <f t="shared" si="13"/>
        <v>100</v>
      </c>
      <c r="AJ8" s="20"/>
      <c r="AK8" s="20">
        <f t="shared" si="14"/>
        <v>4.8142491963369611</v>
      </c>
      <c r="AL8" s="20">
        <f t="shared" si="15"/>
        <v>4.5735367365201132</v>
      </c>
      <c r="AM8" s="20">
        <f t="shared" si="16"/>
        <v>0.26719083039670127</v>
      </c>
      <c r="AN8" s="61"/>
      <c r="AO8" s="35">
        <v>10.224303904780419</v>
      </c>
      <c r="AP8" s="24">
        <v>30.827153492098226</v>
      </c>
      <c r="AQ8" s="24">
        <v>265.25746558366598</v>
      </c>
      <c r="AR8" s="24">
        <v>23.813804808759567</v>
      </c>
      <c r="AS8" s="24">
        <v>235.26463791002649</v>
      </c>
      <c r="AT8" s="24">
        <v>32.786132022221999</v>
      </c>
      <c r="AU8" s="24">
        <v>44.881934921198997</v>
      </c>
      <c r="AV8" s="24">
        <v>195.71563280539701</v>
      </c>
      <c r="AW8" s="24">
        <v>2.3720959641368644</v>
      </c>
      <c r="AX8" s="35">
        <v>3.7919709551811698</v>
      </c>
      <c r="AY8" s="35">
        <v>42.968590880176805</v>
      </c>
      <c r="BA8" s="17" t="s">
        <v>170</v>
      </c>
      <c r="BB8" s="34">
        <v>9.9996089332174479E-2</v>
      </c>
      <c r="BC8" s="46">
        <v>28.061425780641098</v>
      </c>
      <c r="BD8" s="46">
        <v>264.60939023371998</v>
      </c>
      <c r="BE8" s="34">
        <v>6.3026205060921575E-2</v>
      </c>
      <c r="BF8" s="34">
        <v>6.8825119153814098</v>
      </c>
      <c r="BG8" s="46">
        <v>24.8350062550481</v>
      </c>
      <c r="BH8" s="46">
        <v>238.19346660181293</v>
      </c>
      <c r="BI8" s="46">
        <v>37.105313513910495</v>
      </c>
      <c r="BJ8" s="46">
        <v>55.818903241038996</v>
      </c>
      <c r="BK8" s="46">
        <v>10.696761629448469</v>
      </c>
      <c r="BL8" s="46" t="s">
        <v>203</v>
      </c>
      <c r="BM8" s="46">
        <v>2.0972267892823715</v>
      </c>
      <c r="BN8" s="46">
        <v>187.76803682595465</v>
      </c>
      <c r="BO8" s="46">
        <v>1.9440835826146803</v>
      </c>
      <c r="BP8" s="46">
        <v>4.0769274824355826</v>
      </c>
      <c r="BQ8" s="46">
        <v>0.86682027936321338</v>
      </c>
      <c r="BR8" s="46" t="s">
        <v>203</v>
      </c>
      <c r="BS8" s="46" t="s">
        <v>203</v>
      </c>
      <c r="BT8" s="46">
        <v>0.8280554623351466</v>
      </c>
      <c r="BU8" s="46">
        <v>41.28684999094839</v>
      </c>
      <c r="BV8" s="46">
        <v>2.2207362426579818</v>
      </c>
      <c r="BW8" s="46">
        <v>4.0675809369841538</v>
      </c>
      <c r="BX8" s="46">
        <v>0.44978182944473821</v>
      </c>
      <c r="BY8" s="46">
        <v>1.638199879129383</v>
      </c>
      <c r="BZ8" s="46">
        <v>0.30559768329612919</v>
      </c>
      <c r="CA8" s="46">
        <v>0.22088034871016959</v>
      </c>
      <c r="CB8" s="46">
        <v>0.29896178536738455</v>
      </c>
      <c r="CC8" s="46">
        <v>5.4322223144147704E-2</v>
      </c>
      <c r="CD8" s="46">
        <v>0.28924522028011868</v>
      </c>
      <c r="CE8" s="46">
        <v>6.6508969259680445E-2</v>
      </c>
      <c r="CF8" s="46">
        <v>0.17044182462361279</v>
      </c>
      <c r="CG8" s="46">
        <v>2.3326302473874641E-2</v>
      </c>
      <c r="CH8" s="46">
        <v>0.18149413163122669</v>
      </c>
      <c r="CI8" s="46">
        <v>2.7497715324311035E-2</v>
      </c>
      <c r="CJ8" s="46">
        <v>0.13477181126263488</v>
      </c>
      <c r="CK8" s="46">
        <v>5.2165300219146289E-2</v>
      </c>
      <c r="CL8" s="46">
        <v>0.65116295654371781</v>
      </c>
      <c r="CM8" s="46">
        <v>0.3204216659255551</v>
      </c>
      <c r="CN8" s="46">
        <v>5.7829199450463158E-2</v>
      </c>
    </row>
    <row r="9" spans="1:92" ht="12" customHeight="1">
      <c r="A9" s="38" t="s">
        <v>66</v>
      </c>
      <c r="B9" s="36">
        <v>44.55</v>
      </c>
      <c r="C9" s="36">
        <v>2766.25</v>
      </c>
      <c r="D9" s="36">
        <v>2764.21</v>
      </c>
      <c r="E9" s="36">
        <v>-1190.45</v>
      </c>
      <c r="F9" s="36" t="s">
        <v>193</v>
      </c>
      <c r="G9" s="97" t="s">
        <v>305</v>
      </c>
      <c r="H9" s="58" t="s">
        <v>213</v>
      </c>
      <c r="I9" s="58">
        <v>4</v>
      </c>
      <c r="J9" s="22">
        <v>49.591800297914268</v>
      </c>
      <c r="K9" s="20">
        <v>0.11892329296602847</v>
      </c>
      <c r="L9" s="22">
        <v>21.475892749066588</v>
      </c>
      <c r="M9" s="20">
        <v>5.5456369646537915</v>
      </c>
      <c r="N9" s="20">
        <v>0.10083843084937119</v>
      </c>
      <c r="O9" s="22">
        <v>7.5538063254429213</v>
      </c>
      <c r="P9" s="22">
        <v>11.975974401768294</v>
      </c>
      <c r="Q9" s="22">
        <v>1.8321194049399518</v>
      </c>
      <c r="R9" s="22">
        <v>0.1340711940901205</v>
      </c>
      <c r="S9" s="22">
        <v>6.9604315841993005E-3</v>
      </c>
      <c r="T9" s="63">
        <v>0.8638874937216976</v>
      </c>
      <c r="U9" s="20">
        <f t="shared" si="0"/>
        <v>99.199910986997224</v>
      </c>
      <c r="V9" s="20">
        <f t="shared" si="1"/>
        <v>98.336023493275533</v>
      </c>
      <c r="W9" s="20">
        <f t="shared" si="2"/>
        <v>1.016921332057303</v>
      </c>
      <c r="X9" s="20"/>
      <c r="Y9" s="20">
        <f t="shared" si="3"/>
        <v>50.430959618074731</v>
      </c>
      <c r="Z9" s="20">
        <f t="shared" si="4"/>
        <v>0.12093563349565456</v>
      </c>
      <c r="AA9" s="20">
        <f t="shared" si="5"/>
        <v>21.839293461500567</v>
      </c>
      <c r="AB9" s="20">
        <f t="shared" si="6"/>
        <v>5.6394765292019517</v>
      </c>
      <c r="AC9" s="20">
        <f t="shared" si="7"/>
        <v>0.10254475142191079</v>
      </c>
      <c r="AD9" s="20">
        <f t="shared" si="8"/>
        <v>7.6816267905722961</v>
      </c>
      <c r="AE9" s="20">
        <f t="shared" si="9"/>
        <v>12.178623841330376</v>
      </c>
      <c r="AF9" s="20">
        <f t="shared" si="10"/>
        <v>1.863121305759569</v>
      </c>
      <c r="AG9" s="20">
        <f t="shared" si="11"/>
        <v>0.13633985728463854</v>
      </c>
      <c r="AH9" s="20">
        <f t="shared" si="12"/>
        <v>7.0782113582976763E-3</v>
      </c>
      <c r="AI9" s="20">
        <f t="shared" si="13"/>
        <v>100</v>
      </c>
      <c r="AJ9" s="20"/>
      <c r="AK9" s="20">
        <f t="shared" si="14"/>
        <v>5.0744009809759163</v>
      </c>
      <c r="AL9" s="20">
        <f t="shared" si="15"/>
        <v>4.8206809319271207</v>
      </c>
      <c r="AM9" s="20">
        <f t="shared" si="16"/>
        <v>0.2816292544441632</v>
      </c>
      <c r="AN9" s="61"/>
      <c r="AO9" s="35">
        <v>11.306261583552061</v>
      </c>
      <c r="AP9" s="24">
        <v>45.168714788198038</v>
      </c>
      <c r="AQ9" s="24">
        <v>258.54419807258228</v>
      </c>
      <c r="AR9" s="24">
        <v>42.973029822234842</v>
      </c>
      <c r="AS9" s="24">
        <v>241.83828382359101</v>
      </c>
      <c r="AT9" s="24">
        <v>75.642982346253532</v>
      </c>
      <c r="AU9" s="24">
        <v>27.4984904921238</v>
      </c>
      <c r="AV9" s="24">
        <v>232.46878118727591</v>
      </c>
      <c r="AW9" s="24">
        <v>2.7220356052754928</v>
      </c>
      <c r="AX9" s="35">
        <v>5.1635554874992513</v>
      </c>
      <c r="AY9" s="35">
        <v>53.416700814592488</v>
      </c>
      <c r="BA9" s="65" t="s">
        <v>66</v>
      </c>
      <c r="BB9" s="34">
        <v>0.11871012668147868</v>
      </c>
      <c r="BC9" s="46">
        <v>48.573073170839685</v>
      </c>
      <c r="BD9" s="46">
        <v>257.49256491381141</v>
      </c>
      <c r="BE9" s="34">
        <v>9.5736393263407937E-2</v>
      </c>
      <c r="BF9" s="34">
        <v>4.7209911238253328</v>
      </c>
      <c r="BG9" s="46">
        <v>40.889094932356109</v>
      </c>
      <c r="BH9" s="46">
        <v>230.24038497691123</v>
      </c>
      <c r="BI9" s="46">
        <v>79.635534902431402</v>
      </c>
      <c r="BJ9" s="46">
        <v>28.954161095148624</v>
      </c>
      <c r="BK9" s="46">
        <v>13.574052393360382</v>
      </c>
      <c r="BL9" s="46">
        <v>0.60574804839424656</v>
      </c>
      <c r="BM9" s="46">
        <v>2.3259359855151636</v>
      </c>
      <c r="BN9" s="46">
        <v>222.051769958558</v>
      </c>
      <c r="BO9" s="46">
        <v>3.0295795598604283</v>
      </c>
      <c r="BP9" s="46">
        <v>3.0697997808837298</v>
      </c>
      <c r="BQ9" s="46">
        <v>0.2723686053736889</v>
      </c>
      <c r="BR9" s="46">
        <v>1.0503771098027559E-2</v>
      </c>
      <c r="BS9" s="46">
        <v>3.6357936963625814</v>
      </c>
      <c r="BT9" s="46">
        <v>0.17249496846726126</v>
      </c>
      <c r="BU9" s="46">
        <v>46.642235970514605</v>
      </c>
      <c r="BV9" s="46">
        <v>2.2806040032068511</v>
      </c>
      <c r="BW9" s="46">
        <v>3.6456892535972707</v>
      </c>
      <c r="BX9" s="46">
        <v>0.50157662560335803</v>
      </c>
      <c r="BY9" s="46">
        <v>1.7842740214533563</v>
      </c>
      <c r="BZ9" s="46">
        <v>0.4213689721697218</v>
      </c>
      <c r="CA9" s="46">
        <v>0.26313711865829936</v>
      </c>
      <c r="CB9" s="46">
        <v>0.41188908917684547</v>
      </c>
      <c r="CC9" s="46">
        <v>6.0454498032909733E-2</v>
      </c>
      <c r="CD9" s="46">
        <v>0.4141153991120502</v>
      </c>
      <c r="CE9" s="46">
        <v>8.7151742692072265E-2</v>
      </c>
      <c r="CF9" s="46">
        <v>0.27446815307517203</v>
      </c>
      <c r="CG9" s="46">
        <v>4.0616606124868324E-2</v>
      </c>
      <c r="CH9" s="46">
        <v>0.29205007406856626</v>
      </c>
      <c r="CI9" s="46">
        <v>4.6570744185892556E-2</v>
      </c>
      <c r="CJ9" s="46">
        <v>5.6275809515885775E-2</v>
      </c>
      <c r="CK9" s="46">
        <v>2.4460643641197599E-2</v>
      </c>
      <c r="CL9" s="46">
        <v>1.7755331944290267</v>
      </c>
      <c r="CM9" s="46">
        <v>0.54318513458087714</v>
      </c>
      <c r="CN9" s="46">
        <v>5.5034881745463754E-2</v>
      </c>
    </row>
    <row r="10" spans="1:92" ht="12" customHeight="1">
      <c r="A10" s="38" t="s">
        <v>172</v>
      </c>
      <c r="B10" s="36">
        <v>52.59</v>
      </c>
      <c r="C10" s="18">
        <v>2774.29</v>
      </c>
      <c r="D10" s="18">
        <v>2772.25</v>
      </c>
      <c r="E10" s="18">
        <v>-1198.49</v>
      </c>
      <c r="F10" s="36" t="s">
        <v>193</v>
      </c>
      <c r="G10" s="97" t="s">
        <v>591</v>
      </c>
      <c r="H10" s="58" t="s">
        <v>171</v>
      </c>
      <c r="I10" s="58">
        <v>7</v>
      </c>
      <c r="J10" s="22">
        <v>48.308499107765044</v>
      </c>
      <c r="K10" s="20">
        <v>0.18892212883219001</v>
      </c>
      <c r="L10" s="22">
        <v>20.4167106400566</v>
      </c>
      <c r="M10" s="20">
        <v>6.2131697695040078</v>
      </c>
      <c r="N10" s="20">
        <v>8.0301243985994142E-2</v>
      </c>
      <c r="O10" s="22">
        <v>8.6441541034118412</v>
      </c>
      <c r="P10" s="22">
        <v>9.0642888085493851</v>
      </c>
      <c r="Q10" s="22">
        <v>1.4136059330913389</v>
      </c>
      <c r="R10" s="22">
        <v>0.27756916338294907</v>
      </c>
      <c r="S10" s="22">
        <v>1.6326227807928306E-2</v>
      </c>
      <c r="T10" s="63">
        <v>5.1486729195769732</v>
      </c>
      <c r="U10" s="20">
        <f t="shared" si="0"/>
        <v>99.772220045964232</v>
      </c>
      <c r="V10" s="20">
        <f t="shared" si="1"/>
        <v>94.623547126387265</v>
      </c>
      <c r="W10" s="20">
        <f t="shared" si="2"/>
        <v>1.0568193968297499</v>
      </c>
      <c r="X10" s="20"/>
      <c r="Y10" s="20">
        <f t="shared" si="3"/>
        <v>51.053358888818764</v>
      </c>
      <c r="Z10" s="20">
        <f t="shared" si="4"/>
        <v>0.19965657024022734</v>
      </c>
      <c r="AA10" s="20">
        <f t="shared" si="5"/>
        <v>21.576775823872154</v>
      </c>
      <c r="AB10" s="20">
        <f t="shared" si="6"/>
        <v>6.5661983282080616</v>
      </c>
      <c r="AC10" s="20">
        <f t="shared" si="7"/>
        <v>8.4863912233956909E-2</v>
      </c>
      <c r="AD10" s="20">
        <f t="shared" si="8"/>
        <v>9.1353097256711102</v>
      </c>
      <c r="AE10" s="20">
        <f t="shared" si="9"/>
        <v>9.5793162313418136</v>
      </c>
      <c r="AF10" s="20">
        <f t="shared" si="10"/>
        <v>1.4939261695645445</v>
      </c>
      <c r="AG10" s="20">
        <f t="shared" si="11"/>
        <v>0.29334047582490652</v>
      </c>
      <c r="AH10" s="20">
        <f t="shared" si="12"/>
        <v>1.7253874224479882E-2</v>
      </c>
      <c r="AI10" s="20">
        <f t="shared" si="13"/>
        <v>100.00000000000003</v>
      </c>
      <c r="AJ10" s="20"/>
      <c r="AK10" s="20">
        <f t="shared" si="14"/>
        <v>5.9082652557216138</v>
      </c>
      <c r="AL10" s="20">
        <f t="shared" si="15"/>
        <v>5.6128519929355329</v>
      </c>
      <c r="AM10" s="20">
        <f t="shared" si="16"/>
        <v>0.32790872169254975</v>
      </c>
      <c r="AN10" s="61"/>
      <c r="AO10" s="35">
        <v>13.095532113661706</v>
      </c>
      <c r="AP10" s="24">
        <v>65.55988185537845</v>
      </c>
      <c r="AQ10" s="24">
        <v>381.36484733112053</v>
      </c>
      <c r="AR10" s="24">
        <v>30.036164004935173</v>
      </c>
      <c r="AS10" s="24">
        <v>231.97006941309311</v>
      </c>
      <c r="AT10" s="24">
        <v>33.931188544283003</v>
      </c>
      <c r="AU10" s="24">
        <v>68.191917192574735</v>
      </c>
      <c r="AV10" s="24">
        <v>196.843099281257</v>
      </c>
      <c r="AW10" s="24">
        <v>3.426923479502102</v>
      </c>
      <c r="AX10" s="35">
        <v>11.316963324540399</v>
      </c>
      <c r="AY10" s="35">
        <v>50.24518686928814</v>
      </c>
      <c r="BA10" s="65" t="s">
        <v>172</v>
      </c>
      <c r="BB10" s="34">
        <v>0.18155339423481101</v>
      </c>
      <c r="BC10" s="46">
        <v>67.1187042900347</v>
      </c>
      <c r="BD10" s="46">
        <v>383.47056012531482</v>
      </c>
      <c r="BE10" s="34">
        <v>8.9543688990603595E-2</v>
      </c>
      <c r="BF10" s="34">
        <v>9.7246250487822063</v>
      </c>
      <c r="BG10" s="46">
        <v>30.204436082081902</v>
      </c>
      <c r="BH10" s="46">
        <v>246.84019954975068</v>
      </c>
      <c r="BI10" s="46">
        <v>29.087604924304419</v>
      </c>
      <c r="BJ10" s="46">
        <v>69.142614596956065</v>
      </c>
      <c r="BK10" s="46">
        <v>12.772524833914984</v>
      </c>
      <c r="BL10" s="46" t="s">
        <v>203</v>
      </c>
      <c r="BM10" s="46">
        <v>3.6918947872363042</v>
      </c>
      <c r="BN10" s="46">
        <v>197.06682485773734</v>
      </c>
      <c r="BO10" s="46">
        <v>3.1747263774317429</v>
      </c>
      <c r="BP10" s="46">
        <v>10.423053402128071</v>
      </c>
      <c r="BQ10" s="46">
        <v>1.1725073313836534</v>
      </c>
      <c r="BR10" s="46" t="s">
        <v>203</v>
      </c>
      <c r="BS10" s="46" t="s">
        <v>203</v>
      </c>
      <c r="BT10" s="46">
        <v>1.2976706278448931</v>
      </c>
      <c r="BU10" s="46">
        <v>56.183863778811798</v>
      </c>
      <c r="BV10" s="46">
        <v>3.1320619968121632</v>
      </c>
      <c r="BW10" s="46">
        <v>5.8054631499411027</v>
      </c>
      <c r="BX10" s="46">
        <v>0.67027389452098363</v>
      </c>
      <c r="BY10" s="46">
        <v>2.4036391226191545</v>
      </c>
      <c r="BZ10" s="46">
        <v>0.47081019445211236</v>
      </c>
      <c r="CA10" s="46">
        <v>0.26171530162378392</v>
      </c>
      <c r="CB10" s="46">
        <v>0.45927106209550556</v>
      </c>
      <c r="CC10" s="46">
        <v>9.1007000763439802E-2</v>
      </c>
      <c r="CD10" s="46">
        <v>0.54876382487055819</v>
      </c>
      <c r="CE10" s="46">
        <v>0.1023966751368519</v>
      </c>
      <c r="CF10" s="46">
        <v>0.28844001446818673</v>
      </c>
      <c r="CG10" s="46">
        <v>4.958516566583817E-2</v>
      </c>
      <c r="CH10" s="46">
        <v>0.31909693634505376</v>
      </c>
      <c r="CI10" s="46">
        <v>6.486295773186608E-2</v>
      </c>
      <c r="CJ10" s="46">
        <v>0.30488279403602292</v>
      </c>
      <c r="CK10" s="46">
        <v>6.454776423202202E-2</v>
      </c>
      <c r="CL10" s="46">
        <v>1.2376698337309782</v>
      </c>
      <c r="CM10" s="46">
        <v>2.8290182187683364</v>
      </c>
      <c r="CN10" s="46">
        <v>9.2429710060734485E-2</v>
      </c>
    </row>
    <row r="11" spans="1:92" ht="12" customHeight="1">
      <c r="A11" s="38" t="s">
        <v>144</v>
      </c>
      <c r="B11" s="36">
        <v>55</v>
      </c>
      <c r="C11" s="36">
        <v>2776.7</v>
      </c>
      <c r="D11" s="36">
        <v>2774.66</v>
      </c>
      <c r="E11" s="36">
        <v>-1200.8999999999999</v>
      </c>
      <c r="F11" s="36" t="s">
        <v>193</v>
      </c>
      <c r="G11" s="97" t="s">
        <v>592</v>
      </c>
      <c r="H11" s="58" t="s">
        <v>212</v>
      </c>
      <c r="I11" s="58">
        <v>5</v>
      </c>
      <c r="J11" s="52">
        <v>47.922314629504697</v>
      </c>
      <c r="K11" s="22">
        <v>9.9728883970850196E-2</v>
      </c>
      <c r="L11" s="20">
        <v>18.481846859133519</v>
      </c>
      <c r="M11" s="22">
        <v>7.2698953709462266</v>
      </c>
      <c r="N11" s="20">
        <v>0.11297504147006204</v>
      </c>
      <c r="O11" s="20">
        <v>11.52895104907369</v>
      </c>
      <c r="P11" s="22">
        <v>10.328759282877753</v>
      </c>
      <c r="Q11" s="22">
        <v>2.1295134848631734</v>
      </c>
      <c r="R11" s="22">
        <v>0.10732450505762882</v>
      </c>
      <c r="S11" s="22">
        <v>1.1857649445419101E-2</v>
      </c>
      <c r="T11" s="22">
        <v>1.5091342335186744</v>
      </c>
      <c r="U11" s="20">
        <f t="shared" si="0"/>
        <v>99.502300989861709</v>
      </c>
      <c r="V11" s="20">
        <f t="shared" si="1"/>
        <v>97.99316675634303</v>
      </c>
      <c r="W11" s="20">
        <f t="shared" si="2"/>
        <v>1.0204793182023284</v>
      </c>
      <c r="X11" s="20"/>
      <c r="Y11" s="20">
        <f t="shared" si="3"/>
        <v>48.903730959794423</v>
      </c>
      <c r="Z11" s="20">
        <f t="shared" si="4"/>
        <v>0.10177126351965232</v>
      </c>
      <c r="AA11" s="20">
        <f t="shared" si="5"/>
        <v>18.860342481928416</v>
      </c>
      <c r="AB11" s="20">
        <f t="shared" si="6"/>
        <v>7.4187778715454691</v>
      </c>
      <c r="AC11" s="20">
        <f t="shared" si="7"/>
        <v>0.11528869329324869</v>
      </c>
      <c r="AD11" s="20">
        <f t="shared" si="8"/>
        <v>11.765056106146739</v>
      </c>
      <c r="AE11" s="20">
        <f t="shared" si="9"/>
        <v>10.54028523086706</v>
      </c>
      <c r="AF11" s="20">
        <f t="shared" si="10"/>
        <v>2.1731244691358356</v>
      </c>
      <c r="AG11" s="20">
        <f t="shared" si="11"/>
        <v>0.1095224377476114</v>
      </c>
      <c r="AH11" s="20">
        <f t="shared" si="12"/>
        <v>1.2100486021543502E-2</v>
      </c>
      <c r="AI11" s="20">
        <f t="shared" si="13"/>
        <v>100</v>
      </c>
      <c r="AJ11" s="20"/>
      <c r="AK11" s="20">
        <f t="shared" si="14"/>
        <v>6.6754163288166133</v>
      </c>
      <c r="AL11" s="20">
        <f t="shared" si="15"/>
        <v>6.3416455123757824</v>
      </c>
      <c r="AM11" s="20">
        <f t="shared" si="16"/>
        <v>0.37048560624932225</v>
      </c>
      <c r="AO11" s="35">
        <v>9.7890234256220179</v>
      </c>
      <c r="AP11" s="35">
        <v>38.01526552663718</v>
      </c>
      <c r="AQ11" s="24">
        <v>210.78373997064423</v>
      </c>
      <c r="AR11" s="24">
        <v>53.707358184108998</v>
      </c>
      <c r="AS11" s="24">
        <v>329.446018861938</v>
      </c>
      <c r="AT11" s="24">
        <v>30.066283823886799</v>
      </c>
      <c r="AU11" s="24">
        <v>61.741548908130575</v>
      </c>
      <c r="AV11" s="24">
        <v>187.86043130069723</v>
      </c>
      <c r="AW11" s="24">
        <v>2.7294280925460188</v>
      </c>
      <c r="AX11" s="24">
        <v>4.9527803845459903</v>
      </c>
      <c r="AY11" s="35">
        <v>66.695666657969412</v>
      </c>
      <c r="BA11" s="65" t="s">
        <v>144</v>
      </c>
      <c r="BB11" s="34">
        <v>9.7445171905140099E-2</v>
      </c>
      <c r="BC11" s="46">
        <v>40.443540536552121</v>
      </c>
      <c r="BD11" s="46">
        <v>213.30970767677957</v>
      </c>
      <c r="BE11" s="34">
        <v>9.8081299790026638E-2</v>
      </c>
      <c r="BF11" s="34">
        <v>6.6657884701275423</v>
      </c>
      <c r="BG11" s="46">
        <v>56.432727876604041</v>
      </c>
      <c r="BH11" s="46">
        <v>324.72297724013004</v>
      </c>
      <c r="BI11" s="46">
        <v>28.390292144041965</v>
      </c>
      <c r="BJ11" s="46">
        <v>32.35950169562269</v>
      </c>
      <c r="BK11" s="46">
        <v>12.170199779915981</v>
      </c>
      <c r="BL11" s="46" t="s">
        <v>203</v>
      </c>
      <c r="BM11" s="46">
        <v>4.0931964621404573</v>
      </c>
      <c r="BN11" s="46">
        <v>178.13893394903775</v>
      </c>
      <c r="BO11" s="46">
        <v>2.6974850543723794</v>
      </c>
      <c r="BP11" s="46">
        <v>4.6514310647649699</v>
      </c>
      <c r="BQ11" s="46">
        <v>0.56905934245395773</v>
      </c>
      <c r="BR11" s="46" t="s">
        <v>203</v>
      </c>
      <c r="BS11" s="46" t="s">
        <v>203</v>
      </c>
      <c r="BT11" s="46">
        <v>0.66149800743007681</v>
      </c>
      <c r="BU11" s="46">
        <v>67.859897868055242</v>
      </c>
      <c r="BV11" s="46">
        <v>2.261768783267784</v>
      </c>
      <c r="BW11" s="46">
        <v>4.3452990485104745</v>
      </c>
      <c r="BX11" s="46">
        <v>0.47359931759172635</v>
      </c>
      <c r="BY11" s="46">
        <v>1.865355966011117</v>
      </c>
      <c r="BZ11" s="46">
        <v>0.40124058082801894</v>
      </c>
      <c r="CA11" s="46">
        <v>0.31168722750532635</v>
      </c>
      <c r="CB11" s="46">
        <v>0.44548240859643157</v>
      </c>
      <c r="CC11" s="46">
        <v>7.3013030929780828E-2</v>
      </c>
      <c r="CD11" s="46">
        <v>0.45732063366426395</v>
      </c>
      <c r="CE11" s="46">
        <v>0.11450576998981565</v>
      </c>
      <c r="CF11" s="46">
        <v>0.30450917849945164</v>
      </c>
      <c r="CG11" s="46">
        <v>4.9717669145786687E-2</v>
      </c>
      <c r="CH11" s="46">
        <v>0.36490188401668516</v>
      </c>
      <c r="CI11" s="46">
        <v>5.7683434697098399E-2</v>
      </c>
      <c r="CJ11" s="46">
        <v>8.7909237347234659E-2</v>
      </c>
      <c r="CK11" s="46">
        <v>3.230183199601E-2</v>
      </c>
      <c r="CL11" s="46">
        <v>0.60489739713033575</v>
      </c>
      <c r="CM11" s="46">
        <v>1.2979220544678043</v>
      </c>
      <c r="CN11" s="46">
        <v>7.5241392637166879E-2</v>
      </c>
    </row>
    <row r="12" spans="1:92" ht="12" customHeight="1">
      <c r="A12" s="17" t="s">
        <v>101</v>
      </c>
      <c r="B12" s="36">
        <v>57.84</v>
      </c>
      <c r="C12" s="36">
        <v>2779.54</v>
      </c>
      <c r="D12" s="36">
        <v>2777.5</v>
      </c>
      <c r="E12" s="36">
        <v>-1203.74</v>
      </c>
      <c r="F12" s="36" t="s">
        <v>193</v>
      </c>
      <c r="G12" s="97" t="s">
        <v>598</v>
      </c>
      <c r="H12" s="58" t="s">
        <v>213</v>
      </c>
      <c r="I12" s="58">
        <v>4</v>
      </c>
      <c r="J12" s="22">
        <v>42.579378628888144</v>
      </c>
      <c r="K12" s="20">
        <v>5.0685636811760235E-2</v>
      </c>
      <c r="L12" s="22">
        <v>10.890140235948335</v>
      </c>
      <c r="M12" s="20">
        <v>9.0455728110787561</v>
      </c>
      <c r="N12" s="20">
        <v>0.21163783117005541</v>
      </c>
      <c r="O12" s="22">
        <v>8.2929921102511166</v>
      </c>
      <c r="P12" s="22">
        <v>12.68367662963224</v>
      </c>
      <c r="Q12" s="22">
        <v>0.10171721659259315</v>
      </c>
      <c r="R12" s="22">
        <v>0.95981460551823927</v>
      </c>
      <c r="S12" s="22">
        <v>2.3092114281530931E-3</v>
      </c>
      <c r="T12" s="22">
        <v>15.409987790949465</v>
      </c>
      <c r="U12" s="20">
        <f t="shared" si="0"/>
        <v>100.22791270826886</v>
      </c>
      <c r="V12" s="20">
        <f t="shared" si="1"/>
        <v>84.817924917319388</v>
      </c>
      <c r="W12" s="20">
        <f t="shared" si="2"/>
        <v>1.1789960683131557</v>
      </c>
      <c r="X12" s="20"/>
      <c r="Y12" s="20">
        <f t="shared" si="3"/>
        <v>50.200919994676326</v>
      </c>
      <c r="Z12" s="20">
        <f t="shared" si="4"/>
        <v>5.9758166521013872E-2</v>
      </c>
      <c r="AA12" s="20">
        <f t="shared" si="5"/>
        <v>12.839432521561989</v>
      </c>
      <c r="AB12" s="20">
        <f t="shared" si="6"/>
        <v>10.664694779902232</v>
      </c>
      <c r="AC12" s="20">
        <f t="shared" si="7"/>
        <v>0.24952017085581876</v>
      </c>
      <c r="AD12" s="20">
        <f t="shared" si="8"/>
        <v>9.7774050925380873</v>
      </c>
      <c r="AE12" s="20">
        <f t="shared" si="9"/>
        <v>14.954004878091869</v>
      </c>
      <c r="AF12" s="20">
        <f t="shared" si="10"/>
        <v>0.11992419844242502</v>
      </c>
      <c r="AG12" s="20">
        <f t="shared" si="11"/>
        <v>1.1316176462155467</v>
      </c>
      <c r="AH12" s="20">
        <f t="shared" si="12"/>
        <v>2.7225511946963039E-3</v>
      </c>
      <c r="AI12" s="20">
        <f t="shared" si="13"/>
        <v>100</v>
      </c>
      <c r="AJ12" s="20"/>
      <c r="AK12" s="20">
        <f t="shared" si="14"/>
        <v>9.5960923629560284</v>
      </c>
      <c r="AL12" s="20">
        <f t="shared" si="15"/>
        <v>9.1162877448082273</v>
      </c>
      <c r="AM12" s="20">
        <f t="shared" si="16"/>
        <v>0.53258312614405923</v>
      </c>
      <c r="AN12" s="61"/>
      <c r="AO12" s="35">
        <v>4.2649469705085439</v>
      </c>
      <c r="AP12" s="24">
        <v>19.1901057678153</v>
      </c>
      <c r="AQ12" s="24">
        <v>51.348424765116647</v>
      </c>
      <c r="AR12" s="24">
        <v>28.7095894766199</v>
      </c>
      <c r="AS12" s="24">
        <v>138.7591339480648</v>
      </c>
      <c r="AT12" s="24">
        <v>41.088840340919909</v>
      </c>
      <c r="AU12" s="24">
        <v>16.534582884087499</v>
      </c>
      <c r="AV12" s="24">
        <v>29.038279408576486</v>
      </c>
      <c r="AW12" s="24">
        <v>2.7806164830436608</v>
      </c>
      <c r="AX12" s="35">
        <v>6.6883229391273806</v>
      </c>
      <c r="AY12" s="35">
        <v>40.931058649716064</v>
      </c>
      <c r="BA12" s="17" t="s">
        <v>101</v>
      </c>
      <c r="BB12" s="34">
        <v>6.1400160376108598E-2</v>
      </c>
      <c r="BC12" s="46">
        <v>20.853665926566567</v>
      </c>
      <c r="BD12" s="46">
        <v>61.487459829355835</v>
      </c>
      <c r="BE12" s="34">
        <v>0.19966251785483929</v>
      </c>
      <c r="BF12" s="34">
        <v>8.9188435203745176</v>
      </c>
      <c r="BG12" s="46">
        <v>29.910923842193615</v>
      </c>
      <c r="BH12" s="46">
        <v>148.17880309837801</v>
      </c>
      <c r="BI12" s="46">
        <v>36.4942779990444</v>
      </c>
      <c r="BJ12" s="46">
        <v>16.751599786319314</v>
      </c>
      <c r="BK12" s="46">
        <v>7.2859207425257297</v>
      </c>
      <c r="BL12" s="46">
        <v>0.65591462960368219</v>
      </c>
      <c r="BM12" s="46">
        <v>46.534117744186346</v>
      </c>
      <c r="BN12" s="46">
        <v>37.143608654033287</v>
      </c>
      <c r="BO12" s="46">
        <v>3.2958358543511679</v>
      </c>
      <c r="BP12" s="46">
        <v>7.800969162079963</v>
      </c>
      <c r="BQ12" s="46">
        <v>0.25935393660231387</v>
      </c>
      <c r="BR12" s="46">
        <v>2.1052285653752653E-2</v>
      </c>
      <c r="BS12" s="46">
        <v>14.563598758841463</v>
      </c>
      <c r="BT12" s="46">
        <v>6.192165263905375</v>
      </c>
      <c r="BU12" s="46">
        <v>42.168394509420033</v>
      </c>
      <c r="BV12" s="46">
        <v>0.77387210153052899</v>
      </c>
      <c r="BW12" s="46">
        <v>2.1390799785880583</v>
      </c>
      <c r="BX12" s="46">
        <v>0.28720403466511557</v>
      </c>
      <c r="BY12" s="46">
        <v>1.1397214153974333</v>
      </c>
      <c r="BZ12" s="46">
        <v>0.37374209765167804</v>
      </c>
      <c r="CA12" s="46">
        <v>0.24868350125478325</v>
      </c>
      <c r="CB12" s="46">
        <v>0.38607736258871073</v>
      </c>
      <c r="CC12" s="46">
        <v>5.9292120208337115E-2</v>
      </c>
      <c r="CD12" s="46">
        <v>0.39380413859822772</v>
      </c>
      <c r="CE12" s="46">
        <v>8.2930740726289545E-2</v>
      </c>
      <c r="CF12" s="46">
        <v>0.24084110799680278</v>
      </c>
      <c r="CG12" s="46">
        <v>3.8462712010152764E-2</v>
      </c>
      <c r="CH12" s="46">
        <v>0.25126674881645489</v>
      </c>
      <c r="CI12" s="46">
        <v>3.0449753143244735E-2</v>
      </c>
      <c r="CJ12" s="46">
        <v>0.13958606203763083</v>
      </c>
      <c r="CK12" s="46">
        <v>2.4729745525487363E-2</v>
      </c>
      <c r="CL12" s="46">
        <v>-0.35774697017214918</v>
      </c>
      <c r="CM12" s="46">
        <v>1.4204818490437709</v>
      </c>
      <c r="CN12" s="46">
        <v>4.4806002834228947E-2</v>
      </c>
    </row>
    <row r="13" spans="1:92" ht="12" customHeight="1">
      <c r="A13" s="17" t="s">
        <v>102</v>
      </c>
      <c r="B13" s="36">
        <v>61.44</v>
      </c>
      <c r="C13" s="36">
        <v>2783.14</v>
      </c>
      <c r="D13" s="36">
        <v>2781.1</v>
      </c>
      <c r="E13" s="36">
        <v>-1207.3399999999999</v>
      </c>
      <c r="F13" s="36" t="s">
        <v>193</v>
      </c>
      <c r="G13" s="97" t="s">
        <v>592</v>
      </c>
      <c r="H13" s="58" t="s">
        <v>213</v>
      </c>
      <c r="I13" s="58">
        <v>4</v>
      </c>
      <c r="J13" s="22">
        <v>45.797428036643367</v>
      </c>
      <c r="K13" s="20">
        <v>7.7316217395716147E-2</v>
      </c>
      <c r="L13" s="22">
        <v>19.963521064812923</v>
      </c>
      <c r="M13" s="20">
        <v>5.2382217990787012</v>
      </c>
      <c r="N13" s="20">
        <v>9.5425449962915354E-2</v>
      </c>
      <c r="O13" s="22">
        <v>6.8398089637308992</v>
      </c>
      <c r="P13" s="22">
        <v>12.208445113395491</v>
      </c>
      <c r="Q13" s="22">
        <v>2.0471496137482532</v>
      </c>
      <c r="R13" s="22">
        <v>0.35299612864839186</v>
      </c>
      <c r="S13" s="22">
        <v>3.3342365800959704E-3</v>
      </c>
      <c r="T13" s="22">
        <v>7.9693517169825423</v>
      </c>
      <c r="U13" s="20">
        <f t="shared" si="0"/>
        <v>100.59299834097929</v>
      </c>
      <c r="V13" s="20">
        <f t="shared" si="1"/>
        <v>92.623646623996748</v>
      </c>
      <c r="W13" s="20">
        <f t="shared" si="2"/>
        <v>1.0796379072176607</v>
      </c>
      <c r="X13" s="20"/>
      <c r="Y13" s="20">
        <f t="shared" si="3"/>
        <v>49.444639361433069</v>
      </c>
      <c r="Z13" s="20">
        <f t="shared" si="4"/>
        <v>8.3473519143096669E-2</v>
      </c>
      <c r="AA13" s="20">
        <f t="shared" si="5"/>
        <v>21.553374103110311</v>
      </c>
      <c r="AB13" s="20">
        <f t="shared" si="6"/>
        <v>5.6553828206992591</v>
      </c>
      <c r="AC13" s="20">
        <f t="shared" si="7"/>
        <v>0.10302493309326553</v>
      </c>
      <c r="AD13" s="20">
        <f t="shared" si="8"/>
        <v>7.384517035371025</v>
      </c>
      <c r="AE13" s="20">
        <f t="shared" si="9"/>
        <v>13.180700132607985</v>
      </c>
      <c r="AF13" s="20">
        <f t="shared" si="10"/>
        <v>2.2101803247486065</v>
      </c>
      <c r="AG13" s="20">
        <f t="shared" si="11"/>
        <v>0.38110800158988595</v>
      </c>
      <c r="AH13" s="20">
        <f t="shared" si="12"/>
        <v>3.5997682035033836E-3</v>
      </c>
      <c r="AI13" s="20">
        <f t="shared" si="13"/>
        <v>100</v>
      </c>
      <c r="AJ13" s="20"/>
      <c r="AK13" s="20">
        <f t="shared" si="14"/>
        <v>5.0887134620651935</v>
      </c>
      <c r="AL13" s="20">
        <f t="shared" si="15"/>
        <v>4.8342777889619333</v>
      </c>
      <c r="AM13" s="20">
        <f t="shared" si="16"/>
        <v>0.28242359714461884</v>
      </c>
      <c r="AN13" s="61"/>
      <c r="AO13" s="35">
        <v>8.3293082606324393</v>
      </c>
      <c r="AP13" s="24">
        <v>39.708283729462003</v>
      </c>
      <c r="AQ13" s="24">
        <v>226.17503197971243</v>
      </c>
      <c r="AR13" s="24">
        <v>77.944954474982694</v>
      </c>
      <c r="AS13" s="24">
        <v>175.21011168649866</v>
      </c>
      <c r="AT13" s="24">
        <v>23.679036488088457</v>
      </c>
      <c r="AU13" s="24">
        <v>92.191455719273506</v>
      </c>
      <c r="AV13" s="24">
        <v>213.53055218120198</v>
      </c>
      <c r="AW13" s="24">
        <v>2.4492819434100728</v>
      </c>
      <c r="AX13" s="35">
        <v>4.8273304528027916</v>
      </c>
      <c r="AY13" s="35">
        <v>87.392990657159459</v>
      </c>
      <c r="BA13" s="17" t="s">
        <v>102</v>
      </c>
      <c r="BB13" s="34">
        <v>8.3501763068060106E-2</v>
      </c>
      <c r="BC13" s="46">
        <v>37.325092039539499</v>
      </c>
      <c r="BD13" s="46">
        <v>248.939107063546</v>
      </c>
      <c r="BE13" s="34">
        <v>9.9221923234990031E-2</v>
      </c>
      <c r="BF13" s="34">
        <v>4.8867303714491701</v>
      </c>
      <c r="BG13" s="46">
        <v>73.099544531948865</v>
      </c>
      <c r="BH13" s="46">
        <v>191.11804801472999</v>
      </c>
      <c r="BI13" s="46">
        <v>26.414367072717205</v>
      </c>
      <c r="BJ13" s="46">
        <v>96.594807340153977</v>
      </c>
      <c r="BK13" s="46">
        <v>12.771368790162665</v>
      </c>
      <c r="BL13" s="46">
        <v>0.46484232872868464</v>
      </c>
      <c r="BM13" s="46">
        <v>9.0794414038493532</v>
      </c>
      <c r="BN13" s="46">
        <v>219.11104042185673</v>
      </c>
      <c r="BO13" s="46">
        <v>2.8707452987052102</v>
      </c>
      <c r="BP13" s="46">
        <v>5.726063252292473</v>
      </c>
      <c r="BQ13" s="46">
        <v>0.19362908811685811</v>
      </c>
      <c r="BR13" s="46">
        <v>5.8264804255731221E-3</v>
      </c>
      <c r="BS13" s="46">
        <v>14.462060152298941</v>
      </c>
      <c r="BT13" s="46">
        <v>0.67926189716859209</v>
      </c>
      <c r="BU13" s="46">
        <v>94.536323763993607</v>
      </c>
      <c r="BV13" s="46">
        <v>1.559923769617205</v>
      </c>
      <c r="BW13" s="46">
        <v>2.9082382926997665</v>
      </c>
      <c r="BX13" s="46">
        <v>0.29391144299010069</v>
      </c>
      <c r="BY13" s="46">
        <v>1.1170976868515829</v>
      </c>
      <c r="BZ13" s="46">
        <v>0.35751645732397835</v>
      </c>
      <c r="CA13" s="46">
        <v>0.21645016002306114</v>
      </c>
      <c r="CB13" s="46">
        <v>0.31661115621150276</v>
      </c>
      <c r="CC13" s="46">
        <v>5.5609198318003199E-2</v>
      </c>
      <c r="CD13" s="46">
        <v>0.37381817936475437</v>
      </c>
      <c r="CE13" s="46">
        <v>7.6337599056104183E-2</v>
      </c>
      <c r="CF13" s="46">
        <v>0.28410674836148814</v>
      </c>
      <c r="CG13" s="46">
        <v>4.5348470428294686E-2</v>
      </c>
      <c r="CH13" s="46">
        <v>0.32711462486832704</v>
      </c>
      <c r="CI13" s="46">
        <v>4.471929840341464E-2</v>
      </c>
      <c r="CJ13" s="46">
        <v>0.12679989684930376</v>
      </c>
      <c r="CK13" s="46">
        <v>1.1826617297961924E-2</v>
      </c>
      <c r="CL13" s="46">
        <v>3.0573311245731567</v>
      </c>
      <c r="CM13" s="46">
        <v>0.39879612077756443</v>
      </c>
      <c r="CN13" s="46">
        <v>3.6535753094794551E-2</v>
      </c>
    </row>
    <row r="14" spans="1:92" ht="12" customHeight="1">
      <c r="A14" s="38" t="s">
        <v>68</v>
      </c>
      <c r="B14" s="36">
        <v>65.94</v>
      </c>
      <c r="C14" s="36">
        <v>2787.64</v>
      </c>
      <c r="D14" s="36">
        <v>2785.6</v>
      </c>
      <c r="E14" s="36">
        <v>-1211.8399999999999</v>
      </c>
      <c r="F14" s="36" t="s">
        <v>193</v>
      </c>
      <c r="G14" s="97" t="s">
        <v>592</v>
      </c>
      <c r="H14" s="58" t="s">
        <v>213</v>
      </c>
      <c r="I14" s="58">
        <v>4</v>
      </c>
      <c r="J14" s="22">
        <v>48.382928313398132</v>
      </c>
      <c r="K14" s="20">
        <v>8.2734307362562348E-2</v>
      </c>
      <c r="L14" s="22">
        <v>20.20095019676133</v>
      </c>
      <c r="M14" s="20">
        <v>7.2506139173171711</v>
      </c>
      <c r="N14" s="20">
        <v>0.10841807365295618</v>
      </c>
      <c r="O14" s="22">
        <v>10.060879502094782</v>
      </c>
      <c r="P14" s="22">
        <v>10.293838912528912</v>
      </c>
      <c r="Q14" s="22">
        <v>1.5367846888554719</v>
      </c>
      <c r="R14" s="22">
        <v>0.11517440953324924</v>
      </c>
      <c r="S14" s="22">
        <v>3.4749526942809347E-3</v>
      </c>
      <c r="T14" s="22">
        <v>2.3421378456457527</v>
      </c>
      <c r="U14" s="20">
        <f t="shared" si="0"/>
        <v>100.37793511984459</v>
      </c>
      <c r="V14" s="20">
        <f t="shared" si="1"/>
        <v>98.035797274198842</v>
      </c>
      <c r="W14" s="20">
        <f t="shared" si="2"/>
        <v>1.0200355663993574</v>
      </c>
      <c r="X14" s="20"/>
      <c r="Y14" s="20">
        <f t="shared" si="3"/>
        <v>49.352307686216569</v>
      </c>
      <c r="Z14" s="20">
        <f t="shared" si="4"/>
        <v>8.4391936071229814E-2</v>
      </c>
      <c r="AA14" s="20">
        <f t="shared" si="5"/>
        <v>20.605687675758656</v>
      </c>
      <c r="AB14" s="20">
        <f t="shared" si="6"/>
        <v>7.3958840738936846</v>
      </c>
      <c r="AC14" s="20">
        <f t="shared" si="7"/>
        <v>0.1105902911665204</v>
      </c>
      <c r="AD14" s="20">
        <f t="shared" si="8"/>
        <v>10.262454921394935</v>
      </c>
      <c r="AE14" s="20">
        <f t="shared" si="9"/>
        <v>10.500081805565175</v>
      </c>
      <c r="AF14" s="20">
        <f t="shared" si="10"/>
        <v>1.5675750405305515</v>
      </c>
      <c r="AG14" s="20">
        <f t="shared" si="11"/>
        <v>0.11748199406295945</v>
      </c>
      <c r="AH14" s="20">
        <f t="shared" si="12"/>
        <v>3.5445753397218265E-3</v>
      </c>
      <c r="AI14" s="20">
        <f t="shared" si="13"/>
        <v>100</v>
      </c>
      <c r="AJ14" s="20"/>
      <c r="AK14" s="20">
        <f t="shared" si="14"/>
        <v>6.6548164896895381</v>
      </c>
      <c r="AL14" s="20">
        <f t="shared" si="15"/>
        <v>6.3220756652050607</v>
      </c>
      <c r="AM14" s="20">
        <f t="shared" si="16"/>
        <v>0.36934231517776994</v>
      </c>
      <c r="AN14" s="61"/>
      <c r="AO14" s="35">
        <v>11.541898993186628</v>
      </c>
      <c r="AP14" s="24">
        <v>38.01556262937126</v>
      </c>
      <c r="AQ14" s="24">
        <v>344.09916833678403</v>
      </c>
      <c r="AR14" s="24">
        <v>64.785391249139295</v>
      </c>
      <c r="AS14" s="24">
        <v>391.30905064952526</v>
      </c>
      <c r="AT14" s="24">
        <v>115.1701407621802</v>
      </c>
      <c r="AU14" s="24">
        <v>34.066464850159818</v>
      </c>
      <c r="AV14" s="24">
        <v>210.93496390952708</v>
      </c>
      <c r="AW14" s="24">
        <v>1.9787205684920026</v>
      </c>
      <c r="AX14" s="35">
        <v>5.8784193406865652</v>
      </c>
      <c r="AY14" s="35">
        <v>33.401581508932566</v>
      </c>
      <c r="BA14" s="65" t="s">
        <v>68</v>
      </c>
      <c r="BB14" s="34">
        <v>9.3749641901951883E-2</v>
      </c>
      <c r="BC14" s="46">
        <v>44.208485442280768</v>
      </c>
      <c r="BD14" s="46">
        <v>364.80706299991652</v>
      </c>
      <c r="BE14" s="34">
        <v>0.11296096175600359</v>
      </c>
      <c r="BF14" s="34">
        <v>6.9470810673350618</v>
      </c>
      <c r="BG14" s="46">
        <v>66.937843479833447</v>
      </c>
      <c r="BH14" s="46">
        <v>405.37966835031801</v>
      </c>
      <c r="BI14" s="46">
        <v>126.73338370533</v>
      </c>
      <c r="BJ14" s="46">
        <v>29.31104001862872</v>
      </c>
      <c r="BK14" s="46">
        <v>13.807878815209602</v>
      </c>
      <c r="BL14" s="46">
        <v>0.71003422418572204</v>
      </c>
      <c r="BM14" s="46">
        <v>2.0820318871923993</v>
      </c>
      <c r="BN14" s="46">
        <v>205.42871134232959</v>
      </c>
      <c r="BO14" s="46">
        <v>2.2747320072575388</v>
      </c>
      <c r="BP14" s="46">
        <v>5.991714891955759</v>
      </c>
      <c r="BQ14" s="46">
        <v>0.26811311113869496</v>
      </c>
      <c r="BR14" s="46">
        <v>1.7961619985914119E-2</v>
      </c>
      <c r="BS14" s="46">
        <v>3.4990977391320151</v>
      </c>
      <c r="BT14" s="46">
        <v>0.34677223837540994</v>
      </c>
      <c r="BU14" s="46">
        <v>39.085076430255775</v>
      </c>
      <c r="BV14" s="46">
        <v>1.7904727832805361</v>
      </c>
      <c r="BW14" s="46">
        <v>2.8573940734189507</v>
      </c>
      <c r="BX14" s="46">
        <v>0.38044026257849572</v>
      </c>
      <c r="BY14" s="46">
        <v>1.2295658342772846</v>
      </c>
      <c r="BZ14" s="46">
        <v>0.32874836188319329</v>
      </c>
      <c r="CA14" s="46">
        <v>0.36680601113420191</v>
      </c>
      <c r="CB14" s="46">
        <v>0.30274886431022036</v>
      </c>
      <c r="CC14" s="46">
        <v>4.9772196599281393E-2</v>
      </c>
      <c r="CD14" s="46">
        <v>0.28900067586196476</v>
      </c>
      <c r="CE14" s="46">
        <v>7.2178781680769494E-2</v>
      </c>
      <c r="CF14" s="46">
        <v>0.19322368849840252</v>
      </c>
      <c r="CG14" s="46">
        <v>3.7051222608910354E-2</v>
      </c>
      <c r="CH14" s="46">
        <v>0.25444121488735211</v>
      </c>
      <c r="CI14" s="46">
        <v>3.605105029097587E-2</v>
      </c>
      <c r="CJ14" s="46">
        <v>0.13731502948905039</v>
      </c>
      <c r="CK14" s="46">
        <v>1.3198914860446083E-2</v>
      </c>
      <c r="CL14" s="46">
        <v>26.370612703499283</v>
      </c>
      <c r="CM14" s="46">
        <v>0.27459006664930835</v>
      </c>
      <c r="CN14" s="46">
        <v>3.7531312464549903E-2</v>
      </c>
    </row>
    <row r="15" spans="1:92" ht="12" customHeight="1">
      <c r="A15" s="17" t="s">
        <v>103</v>
      </c>
      <c r="B15" s="36">
        <v>69.23</v>
      </c>
      <c r="C15" s="36">
        <v>2790.93</v>
      </c>
      <c r="D15" s="36">
        <v>2788.89</v>
      </c>
      <c r="E15" s="36">
        <v>-1215.1299999999999</v>
      </c>
      <c r="F15" s="36" t="s">
        <v>193</v>
      </c>
      <c r="G15" s="97" t="s">
        <v>591</v>
      </c>
      <c r="H15" s="58" t="s">
        <v>213</v>
      </c>
      <c r="I15" s="58">
        <v>4</v>
      </c>
      <c r="J15" s="22">
        <v>49.860659717275112</v>
      </c>
      <c r="K15" s="20">
        <v>0.11095085468976655</v>
      </c>
      <c r="L15" s="22">
        <v>19.095316622302118</v>
      </c>
      <c r="M15" s="20">
        <v>6.3232937058218592</v>
      </c>
      <c r="N15" s="20">
        <v>0.11410621234060941</v>
      </c>
      <c r="O15" s="22">
        <v>8.8956924055120918</v>
      </c>
      <c r="P15" s="22">
        <v>10.298209661308933</v>
      </c>
      <c r="Q15" s="22">
        <v>1.6926084588292676</v>
      </c>
      <c r="R15" s="22">
        <v>7.869839007788787E-2</v>
      </c>
      <c r="S15" s="22">
        <v>2.7149817205419403E-3</v>
      </c>
      <c r="T15" s="22">
        <v>3.464209917036583</v>
      </c>
      <c r="U15" s="20">
        <f t="shared" si="0"/>
        <v>99.936460926914776</v>
      </c>
      <c r="V15" s="20">
        <f t="shared" si="1"/>
        <v>96.472251009878192</v>
      </c>
      <c r="W15" s="20">
        <f t="shared" si="2"/>
        <v>1.0365674994953791</v>
      </c>
      <c r="X15" s="20"/>
      <c r="Y15" s="20">
        <f t="shared" si="3"/>
        <v>51.683939366325838</v>
      </c>
      <c r="Z15" s="20">
        <f t="shared" si="4"/>
        <v>0.11500805001264647</v>
      </c>
      <c r="AA15" s="20">
        <f t="shared" si="5"/>
        <v>19.793584603252253</v>
      </c>
      <c r="AB15" s="20">
        <f t="shared" si="6"/>
        <v>6.5545207452186336</v>
      </c>
      <c r="AC15" s="20">
        <f t="shared" si="7"/>
        <v>0.11827879120279426</v>
      </c>
      <c r="AD15" s="20">
        <f t="shared" si="8"/>
        <v>9.2209856330617033</v>
      </c>
      <c r="AE15" s="20">
        <f t="shared" si="9"/>
        <v>10.674789437902156</v>
      </c>
      <c r="AF15" s="20">
        <f t="shared" si="10"/>
        <v>1.7545029177933811</v>
      </c>
      <c r="AG15" s="20">
        <f t="shared" si="11"/>
        <v>8.1576193417348175E-2</v>
      </c>
      <c r="AH15" s="20">
        <f t="shared" si="12"/>
        <v>2.814261813237821E-3</v>
      </c>
      <c r="AI15" s="20">
        <f t="shared" si="13"/>
        <v>100</v>
      </c>
      <c r="AJ15" s="20"/>
      <c r="AK15" s="20">
        <f t="shared" si="14"/>
        <v>5.897757766547727</v>
      </c>
      <c r="AL15" s="20">
        <f t="shared" si="15"/>
        <v>5.6028698782203401</v>
      </c>
      <c r="AM15" s="20">
        <f t="shared" si="16"/>
        <v>0.32732555604339947</v>
      </c>
      <c r="AN15" s="61"/>
      <c r="AO15" s="35">
        <v>16.399286512650377</v>
      </c>
      <c r="AP15" s="24">
        <v>64.491886199204799</v>
      </c>
      <c r="AQ15" s="24">
        <v>526.79261213938355</v>
      </c>
      <c r="AR15" s="24">
        <v>47.839389688186692</v>
      </c>
      <c r="AS15" s="24">
        <v>197.69158579256793</v>
      </c>
      <c r="AT15" s="24">
        <v>71.085683272532719</v>
      </c>
      <c r="AU15" s="24">
        <v>22.880242532481699</v>
      </c>
      <c r="AV15" s="24">
        <v>176.96325803467008</v>
      </c>
      <c r="AW15" s="24">
        <v>2.9093105460629256</v>
      </c>
      <c r="AX15" s="35">
        <v>8.1742495131447619</v>
      </c>
      <c r="AY15" s="35">
        <v>40.426411011641676</v>
      </c>
      <c r="BA15" s="17" t="s">
        <v>103</v>
      </c>
      <c r="BB15" s="34">
        <v>0.113352086188882</v>
      </c>
      <c r="BC15" s="46">
        <v>70.823583563245563</v>
      </c>
      <c r="BD15" s="46">
        <v>520.77144868212497</v>
      </c>
      <c r="BE15" s="34">
        <v>0.11394793575287879</v>
      </c>
      <c r="BF15" s="34">
        <v>6.1319380782276465</v>
      </c>
      <c r="BG15" s="46">
        <v>47.944640642069025</v>
      </c>
      <c r="BH15" s="46">
        <v>212.84746925721799</v>
      </c>
      <c r="BI15" s="46">
        <v>76.725802139057507</v>
      </c>
      <c r="BJ15" s="46">
        <v>25.180569317725539</v>
      </c>
      <c r="BK15" s="46">
        <v>13.841277179192263</v>
      </c>
      <c r="BL15" s="46">
        <v>0.35558387525626695</v>
      </c>
      <c r="BM15" s="46">
        <v>1.0026399277120197</v>
      </c>
      <c r="BN15" s="46">
        <v>186.77771901526017</v>
      </c>
      <c r="BO15" s="46">
        <v>3.5765623444834858</v>
      </c>
      <c r="BP15" s="46">
        <v>8.1940038462301334</v>
      </c>
      <c r="BQ15" s="46">
        <v>0.22799888877886812</v>
      </c>
      <c r="BR15" s="46">
        <v>2.4990522976682583E-2</v>
      </c>
      <c r="BS15" s="46">
        <v>7.4403156638698338</v>
      </c>
      <c r="BT15" s="46">
        <v>0.41664003545598194</v>
      </c>
      <c r="BU15" s="46">
        <v>40.782179627549453</v>
      </c>
      <c r="BV15" s="46">
        <v>1.9582450670501783</v>
      </c>
      <c r="BW15" s="46">
        <v>3.7293803127486651</v>
      </c>
      <c r="BX15" s="46">
        <v>0.37566541893470595</v>
      </c>
      <c r="BY15" s="46">
        <v>1.4239199350566094</v>
      </c>
      <c r="BZ15" s="46">
        <v>0.43603761386295253</v>
      </c>
      <c r="CA15" s="46">
        <v>0.26779427268269984</v>
      </c>
      <c r="CB15" s="46">
        <v>0.46331639620522103</v>
      </c>
      <c r="CC15" s="46">
        <v>7.0636084097774887E-2</v>
      </c>
      <c r="CD15" s="46">
        <v>0.49178863914815624</v>
      </c>
      <c r="CE15" s="46">
        <v>9.1010680534953065E-2</v>
      </c>
      <c r="CF15" s="46">
        <v>0.3258002181934021</v>
      </c>
      <c r="CG15" s="46">
        <v>5.5321508633858589E-2</v>
      </c>
      <c r="CH15" s="46">
        <v>0.33593392149555529</v>
      </c>
      <c r="CI15" s="46">
        <v>5.005131730962252E-2</v>
      </c>
      <c r="CJ15" s="46">
        <v>0.19672336817866748</v>
      </c>
      <c r="CK15" s="46">
        <v>2.1280920538003002E-2</v>
      </c>
      <c r="CL15" s="46">
        <v>2.1167931769380495</v>
      </c>
      <c r="CM15" s="46">
        <v>0.36699256127053481</v>
      </c>
      <c r="CN15" s="46">
        <v>4.1662250735977319E-2</v>
      </c>
    </row>
    <row r="16" spans="1:92" ht="12" customHeight="1">
      <c r="A16" s="17" t="s">
        <v>104</v>
      </c>
      <c r="B16" s="36">
        <v>77.150000000000006</v>
      </c>
      <c r="C16" s="36">
        <v>2798.85</v>
      </c>
      <c r="D16" s="36">
        <v>2796.81</v>
      </c>
      <c r="E16" s="36">
        <v>-1223.05</v>
      </c>
      <c r="F16" s="36" t="s">
        <v>193</v>
      </c>
      <c r="G16" s="97" t="s">
        <v>591</v>
      </c>
      <c r="H16" s="58" t="s">
        <v>213</v>
      </c>
      <c r="I16" s="58">
        <v>4</v>
      </c>
      <c r="J16" s="22">
        <v>48.500526814264525</v>
      </c>
      <c r="K16" s="20">
        <v>7.4717984053641065E-2</v>
      </c>
      <c r="L16" s="22">
        <v>24.57465172391478</v>
      </c>
      <c r="M16" s="20">
        <v>3.2543409364841978</v>
      </c>
      <c r="N16" s="20">
        <v>6.0480117338984361E-2</v>
      </c>
      <c r="O16" s="22">
        <v>4.19943675700297</v>
      </c>
      <c r="P16" s="22">
        <v>12.603740090853584</v>
      </c>
      <c r="Q16" s="22">
        <v>2.2459696142431658</v>
      </c>
      <c r="R16" s="22">
        <v>0.18211201444665637</v>
      </c>
      <c r="S16" s="22">
        <v>3.5772308414598357E-3</v>
      </c>
      <c r="T16" s="22">
        <v>4.9752908979938875</v>
      </c>
      <c r="U16" s="20">
        <f t="shared" si="0"/>
        <v>100.67484418143785</v>
      </c>
      <c r="V16" s="20">
        <f t="shared" si="1"/>
        <v>95.699553283443962</v>
      </c>
      <c r="W16" s="20">
        <f t="shared" si="2"/>
        <v>1.0449369570599658</v>
      </c>
      <c r="X16" s="20"/>
      <c r="Y16" s="20">
        <f t="shared" si="3"/>
        <v>50.67999290510285</v>
      </c>
      <c r="Z16" s="20">
        <f t="shared" si="4"/>
        <v>7.8075582894666748E-2</v>
      </c>
      <c r="AA16" s="20">
        <f t="shared" si="5"/>
        <v>25.678961793195953</v>
      </c>
      <c r="AB16" s="20">
        <f t="shared" si="6"/>
        <v>3.400581115405477</v>
      </c>
      <c r="AC16" s="20">
        <f t="shared" si="7"/>
        <v>6.319790977482799E-2</v>
      </c>
      <c r="AD16" s="20">
        <f t="shared" si="8"/>
        <v>4.3881466662284545</v>
      </c>
      <c r="AE16" s="20">
        <f t="shared" si="9"/>
        <v>13.170113818111242</v>
      </c>
      <c r="AF16" s="20">
        <f t="shared" si="10"/>
        <v>2.3468966543563989</v>
      </c>
      <c r="AG16" s="20">
        <f t="shared" si="11"/>
        <v>0.19029557421994964</v>
      </c>
      <c r="AH16" s="20">
        <f t="shared" si="12"/>
        <v>3.7379807101761016E-3</v>
      </c>
      <c r="AI16" s="20">
        <f t="shared" si="13"/>
        <v>100</v>
      </c>
      <c r="AJ16" s="20"/>
      <c r="AK16" s="20">
        <f t="shared" si="14"/>
        <v>3.0598428876418482</v>
      </c>
      <c r="AL16" s="20">
        <f t="shared" si="15"/>
        <v>2.9068507432597555</v>
      </c>
      <c r="AM16" s="20">
        <f t="shared" si="16"/>
        <v>0.16982128026412296</v>
      </c>
      <c r="AN16" s="61"/>
      <c r="AO16" s="35">
        <v>7.1549966049479767</v>
      </c>
      <c r="AP16" s="24">
        <v>32.131820049842503</v>
      </c>
      <c r="AQ16" s="24">
        <v>179.46807591448399</v>
      </c>
      <c r="AR16" s="24">
        <v>23.774747863342519</v>
      </c>
      <c r="AS16" s="24">
        <v>75.556736848480682</v>
      </c>
      <c r="AT16" s="24">
        <v>24.764273085185994</v>
      </c>
      <c r="AU16" s="24">
        <v>18.192656824565166</v>
      </c>
      <c r="AV16" s="24">
        <v>285.40617327342812</v>
      </c>
      <c r="AW16" s="24">
        <v>1.7048077730295303</v>
      </c>
      <c r="AX16" s="35">
        <v>7.2946248424499727</v>
      </c>
      <c r="AY16" s="35">
        <v>76.718400215682422</v>
      </c>
      <c r="BA16" s="17" t="s">
        <v>104</v>
      </c>
      <c r="BB16" s="34">
        <v>8.0650574943003095E-2</v>
      </c>
      <c r="BC16" s="46">
        <v>33.99712523776676</v>
      </c>
      <c r="BD16" s="46">
        <v>182.81022523843467</v>
      </c>
      <c r="BE16" s="34">
        <v>6.4860028114248125E-2</v>
      </c>
      <c r="BF16" s="34">
        <v>3.1519985134561761</v>
      </c>
      <c r="BG16" s="46">
        <v>20.398545054276493</v>
      </c>
      <c r="BH16" s="46">
        <v>78.226271890117502</v>
      </c>
      <c r="BI16" s="46">
        <v>20.857727895439858</v>
      </c>
      <c r="BJ16" s="46">
        <v>10.830226332417393</v>
      </c>
      <c r="BK16" s="46">
        <v>16.662040912908822</v>
      </c>
      <c r="BL16" s="46">
        <v>0.11399098135695457</v>
      </c>
      <c r="BM16" s="46">
        <v>3.5171010993394023</v>
      </c>
      <c r="BN16" s="46">
        <v>284.77464924434145</v>
      </c>
      <c r="BO16" s="46">
        <v>2.1465895668622248</v>
      </c>
      <c r="BP16" s="46">
        <v>4.8567528030985736</v>
      </c>
      <c r="BQ16" s="46">
        <v>0.16334140483523138</v>
      </c>
      <c r="BR16" s="46">
        <v>4.6540701225340261E-3</v>
      </c>
      <c r="BS16" s="46">
        <v>-2.2207827900337485</v>
      </c>
      <c r="BT16" s="46">
        <v>0.47550839883403728</v>
      </c>
      <c r="BU16" s="46">
        <v>81.200100478500246</v>
      </c>
      <c r="BV16" s="46">
        <v>1.8511792051467826</v>
      </c>
      <c r="BW16" s="46">
        <v>3.3609159393318522</v>
      </c>
      <c r="BX16" s="46">
        <v>0.34758428790976775</v>
      </c>
      <c r="BY16" s="46">
        <v>1.1862361444863354</v>
      </c>
      <c r="BZ16" s="46">
        <v>0.34175906458127475</v>
      </c>
      <c r="CA16" s="46">
        <v>0.31294583280267918</v>
      </c>
      <c r="CB16" s="46">
        <v>0.29879080617583859</v>
      </c>
      <c r="CC16" s="46">
        <v>4.074803396504538E-2</v>
      </c>
      <c r="CD16" s="46">
        <v>0.28943993164841059</v>
      </c>
      <c r="CE16" s="46">
        <v>5.9095973886562327E-2</v>
      </c>
      <c r="CF16" s="46">
        <v>0.19035817980764227</v>
      </c>
      <c r="CG16" s="46">
        <v>3.3119055507570473E-2</v>
      </c>
      <c r="CH16" s="46">
        <v>0.2048467715689673</v>
      </c>
      <c r="CI16" s="46">
        <v>3.0829282534443486E-2</v>
      </c>
      <c r="CJ16" s="46">
        <v>0.11195181751959904</v>
      </c>
      <c r="CK16" s="46">
        <v>1.3235208173544441E-2</v>
      </c>
      <c r="CL16" s="46">
        <v>0.74010613774646683</v>
      </c>
      <c r="CM16" s="46">
        <v>0.19115905262189598</v>
      </c>
      <c r="CN16" s="46">
        <v>2.3790784186405661E-2</v>
      </c>
    </row>
    <row r="17" spans="1:92" ht="12" customHeight="1">
      <c r="A17" s="17" t="s">
        <v>119</v>
      </c>
      <c r="B17" s="18">
        <v>80.349999999999994</v>
      </c>
      <c r="C17" s="36">
        <v>2802.0499999999997</v>
      </c>
      <c r="D17" s="36">
        <v>2800.0099999999998</v>
      </c>
      <c r="E17" s="36">
        <v>-1226.2499999999998</v>
      </c>
      <c r="F17" s="36" t="s">
        <v>193</v>
      </c>
      <c r="G17" s="97" t="s">
        <v>592</v>
      </c>
      <c r="H17" s="58" t="s">
        <v>210</v>
      </c>
      <c r="I17" s="58">
        <v>0</v>
      </c>
      <c r="J17" s="22">
        <v>45.928689295991951</v>
      </c>
      <c r="K17" s="20">
        <v>0.14154595968250486</v>
      </c>
      <c r="L17" s="22">
        <v>17.400667317957968</v>
      </c>
      <c r="M17" s="22">
        <v>9.3363916266837137</v>
      </c>
      <c r="N17" s="20">
        <v>0.14065790959777563</v>
      </c>
      <c r="O17" s="22">
        <v>13.68084425061058</v>
      </c>
      <c r="P17" s="22">
        <v>9.9699656848975007</v>
      </c>
      <c r="Q17" s="22">
        <v>1.4684904816136863</v>
      </c>
      <c r="R17" s="22">
        <v>0.13252177184055239</v>
      </c>
      <c r="S17" s="22">
        <v>1.6013486566056508E-2</v>
      </c>
      <c r="T17" s="34">
        <v>1.1094452773612646</v>
      </c>
      <c r="U17" s="20">
        <f t="shared" si="0"/>
        <v>99.325233062803548</v>
      </c>
      <c r="V17" s="20">
        <f t="shared" si="1"/>
        <v>98.215787785442288</v>
      </c>
      <c r="W17" s="20">
        <f t="shared" si="2"/>
        <v>1.0181662465351846</v>
      </c>
      <c r="X17" s="20"/>
      <c r="Y17" s="20">
        <f t="shared" si="3"/>
        <v>46.763041188780839</v>
      </c>
      <c r="Z17" s="20">
        <f t="shared" si="4"/>
        <v>0.14411731848215653</v>
      </c>
      <c r="AA17" s="20">
        <f t="shared" si="5"/>
        <v>17.716772130332721</v>
      </c>
      <c r="AB17" s="20">
        <f t="shared" si="6"/>
        <v>9.5059988187230839</v>
      </c>
      <c r="AC17" s="20">
        <f t="shared" si="7"/>
        <v>0.14321313586065254</v>
      </c>
      <c r="AD17" s="20">
        <f t="shared" si="8"/>
        <v>13.929373840076634</v>
      </c>
      <c r="AE17" s="20">
        <f t="shared" si="9"/>
        <v>10.151082539476679</v>
      </c>
      <c r="AF17" s="20">
        <f t="shared" si="10"/>
        <v>1.4951674417372525</v>
      </c>
      <c r="AG17" s="20">
        <f t="shared" si="11"/>
        <v>0.13492919501908734</v>
      </c>
      <c r="AH17" s="20">
        <f t="shared" si="12"/>
        <v>1.6304391510903356E-2</v>
      </c>
      <c r="AI17" s="20">
        <f t="shared" si="13"/>
        <v>100.00000000000001</v>
      </c>
      <c r="AJ17" s="20"/>
      <c r="AK17" s="20">
        <f t="shared" si="14"/>
        <v>8.5534977370870315</v>
      </c>
      <c r="AL17" s="20">
        <f t="shared" si="15"/>
        <v>8.1258228502326801</v>
      </c>
      <c r="AM17" s="20">
        <f t="shared" si="16"/>
        <v>0.47471912440833008</v>
      </c>
      <c r="AN17" s="66"/>
      <c r="AO17" s="46">
        <v>13.208571481116401</v>
      </c>
      <c r="AP17" s="27">
        <v>67.891378740790302</v>
      </c>
      <c r="AQ17" s="27">
        <v>382.48523973279902</v>
      </c>
      <c r="AR17" s="27">
        <v>78.416806379618791</v>
      </c>
      <c r="AS17" s="27">
        <v>466.1522379959352</v>
      </c>
      <c r="AT17" s="27">
        <v>34.491251771839849</v>
      </c>
      <c r="AU17" s="27">
        <v>66.573754186258398</v>
      </c>
      <c r="AV17" s="46">
        <v>177.71532949309309</v>
      </c>
      <c r="AW17" s="46">
        <v>4.3409994022016507</v>
      </c>
      <c r="AX17" s="46">
        <v>9.7851918815973509</v>
      </c>
      <c r="AY17" s="46">
        <v>50.429240236526205</v>
      </c>
      <c r="AZ17" s="46"/>
      <c r="BA17" s="17" t="s">
        <v>119</v>
      </c>
      <c r="BB17" s="34" t="s">
        <v>203</v>
      </c>
      <c r="BC17" s="46" t="s">
        <v>203</v>
      </c>
      <c r="BD17" s="46" t="s">
        <v>203</v>
      </c>
      <c r="BE17" s="34" t="s">
        <v>203</v>
      </c>
      <c r="BF17" s="34" t="s">
        <v>203</v>
      </c>
      <c r="BG17" s="46" t="s">
        <v>203</v>
      </c>
      <c r="BH17" s="46" t="s">
        <v>203</v>
      </c>
      <c r="BI17" s="46" t="s">
        <v>203</v>
      </c>
      <c r="BJ17" s="46" t="s">
        <v>203</v>
      </c>
      <c r="BK17" s="46">
        <v>11.30441551449726</v>
      </c>
      <c r="BL17" s="46" t="s">
        <v>203</v>
      </c>
      <c r="BM17" s="46">
        <v>2.9840869540739852</v>
      </c>
      <c r="BN17" s="46" t="s">
        <v>203</v>
      </c>
      <c r="BO17" s="46" t="s">
        <v>203</v>
      </c>
      <c r="BP17" s="46" t="s">
        <v>203</v>
      </c>
      <c r="BQ17" s="46">
        <v>2.4433554846984631</v>
      </c>
      <c r="BR17" s="46" t="s">
        <v>203</v>
      </c>
      <c r="BS17" s="46" t="s">
        <v>203</v>
      </c>
      <c r="BT17" s="46">
        <v>0.46190989964014351</v>
      </c>
      <c r="BU17" s="46" t="s">
        <v>203</v>
      </c>
      <c r="BV17" s="46">
        <v>2.2651404172066929</v>
      </c>
      <c r="BW17" s="46">
        <v>4.4384012742651722</v>
      </c>
      <c r="BX17" s="46">
        <v>0.55118031435435633</v>
      </c>
      <c r="BY17" s="46">
        <v>2.4450635373489735</v>
      </c>
      <c r="BZ17" s="46">
        <v>0.62444441383744387</v>
      </c>
      <c r="CA17" s="46">
        <v>0.25925171918173157</v>
      </c>
      <c r="CB17" s="46">
        <v>0.51987150262173798</v>
      </c>
      <c r="CC17" s="46">
        <v>8.4721575789813139E-2</v>
      </c>
      <c r="CD17" s="46">
        <v>0.60635895922513028</v>
      </c>
      <c r="CE17" s="46">
        <v>0.12441884567649955</v>
      </c>
      <c r="CF17" s="46">
        <v>0.34187955495936256</v>
      </c>
      <c r="CG17" s="46">
        <v>6.5738934410910929E-2</v>
      </c>
      <c r="CH17" s="46">
        <v>0.40307560505461576</v>
      </c>
      <c r="CI17" s="46">
        <v>6.7174941100878169E-2</v>
      </c>
      <c r="CJ17" s="46">
        <v>0.25877048432305594</v>
      </c>
      <c r="CK17" s="46">
        <v>0.12569289501590675</v>
      </c>
      <c r="CL17" s="46">
        <v>1.3131296844235834</v>
      </c>
      <c r="CM17" s="46">
        <v>0.38182727803499145</v>
      </c>
      <c r="CN17" s="46">
        <v>9.7498888260787717E-2</v>
      </c>
    </row>
    <row r="18" spans="1:92" ht="12" customHeight="1">
      <c r="A18" s="17" t="s">
        <v>105</v>
      </c>
      <c r="B18" s="36">
        <v>81.55</v>
      </c>
      <c r="C18" s="36">
        <v>2803.25</v>
      </c>
      <c r="D18" s="36">
        <v>2801.21</v>
      </c>
      <c r="E18" s="36">
        <v>-1227.45</v>
      </c>
      <c r="F18" s="36" t="s">
        <v>193</v>
      </c>
      <c r="G18" s="97" t="s">
        <v>591</v>
      </c>
      <c r="H18" s="58" t="s">
        <v>213</v>
      </c>
      <c r="I18" s="58">
        <v>4</v>
      </c>
      <c r="J18" s="22">
        <v>49.823631320836945</v>
      </c>
      <c r="K18" s="20">
        <v>0.15829063024516704</v>
      </c>
      <c r="L18" s="22">
        <v>23.608204156509142</v>
      </c>
      <c r="M18" s="20">
        <v>4.6589088223400053</v>
      </c>
      <c r="N18" s="20">
        <v>7.4592523789173165E-2</v>
      </c>
      <c r="O18" s="22">
        <v>5.8307610803354404</v>
      </c>
      <c r="P18" s="22">
        <v>11.517147588650397</v>
      </c>
      <c r="Q18" s="22">
        <v>2.4247647878750898</v>
      </c>
      <c r="R18" s="22">
        <v>0.25920905283157702</v>
      </c>
      <c r="S18" s="22">
        <v>1.6680323867572362E-2</v>
      </c>
      <c r="T18" s="22">
        <v>1.5375848520899744</v>
      </c>
      <c r="U18" s="20">
        <f t="shared" si="0"/>
        <v>99.90977513937051</v>
      </c>
      <c r="V18" s="20">
        <f t="shared" si="1"/>
        <v>98.372190287280532</v>
      </c>
      <c r="W18" s="20">
        <f t="shared" si="2"/>
        <v>1.0165474582599585</v>
      </c>
      <c r="X18" s="20"/>
      <c r="Y18" s="20">
        <f t="shared" si="3"/>
        <v>50.648085780478056</v>
      </c>
      <c r="Z18" s="20">
        <f t="shared" si="4"/>
        <v>0.16090993784209148</v>
      </c>
      <c r="AA18" s="20">
        <f t="shared" si="5"/>
        <v>23.998859929381556</v>
      </c>
      <c r="AB18" s="20">
        <f t="shared" si="6"/>
        <v>4.736001921614629</v>
      </c>
      <c r="AC18" s="20">
        <f t="shared" si="7"/>
        <v>7.582684046307947E-2</v>
      </c>
      <c r="AD18" s="20">
        <f t="shared" si="8"/>
        <v>5.9272453559360816</v>
      </c>
      <c r="AE18" s="20">
        <f t="shared" si="9"/>
        <v>11.707727107647372</v>
      </c>
      <c r="AF18" s="20">
        <f t="shared" si="10"/>
        <v>2.46488848199267</v>
      </c>
      <c r="AG18" s="20">
        <f t="shared" si="11"/>
        <v>0.26349830381391093</v>
      </c>
      <c r="AH18" s="20">
        <f t="shared" si="12"/>
        <v>1.6956340830533604E-2</v>
      </c>
      <c r="AI18" s="20">
        <f t="shared" si="13"/>
        <v>99.999999999999986</v>
      </c>
      <c r="AJ18" s="20"/>
      <c r="AK18" s="20">
        <f t="shared" si="14"/>
        <v>4.2614545290688435</v>
      </c>
      <c r="AL18" s="20">
        <f t="shared" si="15"/>
        <v>4.0483818026154008</v>
      </c>
      <c r="AM18" s="20">
        <f t="shared" si="16"/>
        <v>0.23651072636332138</v>
      </c>
      <c r="AN18" s="61"/>
      <c r="AO18" s="35">
        <v>12.065602988573119</v>
      </c>
      <c r="AP18" s="24">
        <v>65.943579992746507</v>
      </c>
      <c r="AQ18" s="24">
        <v>242.18999382063316</v>
      </c>
      <c r="AR18" s="24">
        <v>30.929430773634301</v>
      </c>
      <c r="AS18" s="24">
        <v>93.544725127883638</v>
      </c>
      <c r="AT18" s="24">
        <v>44.448503649197697</v>
      </c>
      <c r="AU18" s="24">
        <v>14.199423084258299</v>
      </c>
      <c r="AV18" s="24">
        <v>247.96872856398383</v>
      </c>
      <c r="AW18" s="24">
        <v>4.4355553912707926</v>
      </c>
      <c r="AX18" s="35">
        <v>21.984162600421381</v>
      </c>
      <c r="AY18" s="35">
        <v>89.323440983914324</v>
      </c>
      <c r="BA18" s="17" t="s">
        <v>105</v>
      </c>
      <c r="BB18" s="34">
        <v>0.16451235888887245</v>
      </c>
      <c r="BC18" s="46">
        <v>68.002592501349383</v>
      </c>
      <c r="BD18" s="46">
        <v>250.55054007107194</v>
      </c>
      <c r="BE18" s="34">
        <v>7.4527929841907689E-2</v>
      </c>
      <c r="BF18" s="34">
        <v>4.3057373873606011</v>
      </c>
      <c r="BG18" s="46">
        <v>28.662900413518678</v>
      </c>
      <c r="BH18" s="46">
        <v>98.257809455710003</v>
      </c>
      <c r="BI18" s="46">
        <v>43.314733781300717</v>
      </c>
      <c r="BJ18" s="46">
        <v>22.295787136605345</v>
      </c>
      <c r="BK18" s="46">
        <v>16.268267204107463</v>
      </c>
      <c r="BL18" s="46">
        <v>0.21632594714718495</v>
      </c>
      <c r="BM18" s="46">
        <v>6.1892981308799415</v>
      </c>
      <c r="BN18" s="46">
        <v>239.32373381631231</v>
      </c>
      <c r="BO18" s="46">
        <v>4.7217811187496022</v>
      </c>
      <c r="BP18" s="46">
        <v>17.699074751455839</v>
      </c>
      <c r="BQ18" s="46">
        <v>0.47017608429961744</v>
      </c>
      <c r="BR18" s="46">
        <v>8.0601149348912604E-2</v>
      </c>
      <c r="BS18" s="46">
        <v>-5.0948127531402037</v>
      </c>
      <c r="BT18" s="46">
        <v>0.41588160934409646</v>
      </c>
      <c r="BU18" s="46">
        <v>81.213274005896935</v>
      </c>
      <c r="BV18" s="46">
        <v>3.5661947861521606</v>
      </c>
      <c r="BW18" s="46">
        <v>6.9621480547608865</v>
      </c>
      <c r="BX18" s="46">
        <v>0.86654544797077238</v>
      </c>
      <c r="BY18" s="46">
        <v>2.7610418363998304</v>
      </c>
      <c r="BZ18" s="46">
        <v>0.74510425342702502</v>
      </c>
      <c r="CA18" s="46">
        <v>0.39831491920536022</v>
      </c>
      <c r="CB18" s="46">
        <v>0.76198150538453779</v>
      </c>
      <c r="CC18" s="46">
        <v>0.1028347504602323</v>
      </c>
      <c r="CD18" s="46">
        <v>0.74565629487061102</v>
      </c>
      <c r="CE18" s="46">
        <v>0.14207471488165563</v>
      </c>
      <c r="CF18" s="46">
        <v>0.4758605808814238</v>
      </c>
      <c r="CG18" s="46">
        <v>6.6437258068481872E-2</v>
      </c>
      <c r="CH18" s="46">
        <v>0.47115624287178126</v>
      </c>
      <c r="CI18" s="46">
        <v>6.7164299985644701E-2</v>
      </c>
      <c r="CJ18" s="46">
        <v>0.39871660480974414</v>
      </c>
      <c r="CK18" s="46">
        <v>3.7162420618388599E-2</v>
      </c>
      <c r="CL18" s="46">
        <v>1.5384511628837958</v>
      </c>
      <c r="CM18" s="46">
        <v>0.83337127964064872</v>
      </c>
      <c r="CN18" s="46">
        <v>0.19612270241139479</v>
      </c>
    </row>
    <row r="19" spans="1:92" ht="12" customHeight="1">
      <c r="A19" s="17" t="s">
        <v>145</v>
      </c>
      <c r="B19" s="36">
        <v>82.82</v>
      </c>
      <c r="C19" s="36">
        <v>2804.52</v>
      </c>
      <c r="D19" s="36">
        <v>2803.73</v>
      </c>
      <c r="E19" s="36">
        <v>-1228.72</v>
      </c>
      <c r="F19" s="36" t="s">
        <v>193</v>
      </c>
      <c r="G19" s="97" t="s">
        <v>403</v>
      </c>
      <c r="H19" s="58" t="s">
        <v>212</v>
      </c>
      <c r="I19" s="58">
        <v>5</v>
      </c>
      <c r="J19" s="52">
        <v>50.206118428557446</v>
      </c>
      <c r="K19" s="22">
        <v>4.414433799460863E-2</v>
      </c>
      <c r="L19" s="20">
        <v>29.026132594813696</v>
      </c>
      <c r="M19" s="22">
        <v>1.2899914702181681</v>
      </c>
      <c r="N19" s="20">
        <v>1.8929865939054637E-2</v>
      </c>
      <c r="O19" s="20">
        <v>0.88308217955631363</v>
      </c>
      <c r="P19" s="22">
        <v>14.826506669731303</v>
      </c>
      <c r="Q19" s="22">
        <v>3.2625048542886517</v>
      </c>
      <c r="R19" s="22">
        <v>0.35776019130483938</v>
      </c>
      <c r="S19" s="22">
        <v>4.7850247962750074E-3</v>
      </c>
      <c r="T19" s="22">
        <v>0.89347761342170284</v>
      </c>
      <c r="U19" s="20">
        <f t="shared" si="0"/>
        <v>100.81343323062207</v>
      </c>
      <c r="V19" s="20">
        <f t="shared" si="1"/>
        <v>99.919955617200358</v>
      </c>
      <c r="W19" s="20">
        <f t="shared" si="2"/>
        <v>1.0008010850515816</v>
      </c>
      <c r="X19" s="20"/>
      <c r="Y19" s="20">
        <f t="shared" si="3"/>
        <v>50.246337799528497</v>
      </c>
      <c r="Z19" s="20">
        <f t="shared" si="4"/>
        <v>4.4179701363888074E-2</v>
      </c>
      <c r="AA19" s="20">
        <f t="shared" si="5"/>
        <v>29.049384995740628</v>
      </c>
      <c r="AB19" s="20">
        <f t="shared" si="6"/>
        <v>1.2910248631016277</v>
      </c>
      <c r="AC19" s="20">
        <f t="shared" si="7"/>
        <v>1.8945030371686856E-2</v>
      </c>
      <c r="AD19" s="20">
        <f t="shared" si="8"/>
        <v>0.88378960348967428</v>
      </c>
      <c r="AE19" s="20">
        <f t="shared" si="9"/>
        <v>14.8383839625916</v>
      </c>
      <c r="AF19" s="20">
        <f t="shared" si="10"/>
        <v>3.2651183981581346</v>
      </c>
      <c r="AG19" s="20">
        <f t="shared" si="11"/>
        <v>0.35804678764614467</v>
      </c>
      <c r="AH19" s="20">
        <f t="shared" si="12"/>
        <v>4.7888580081107508E-3</v>
      </c>
      <c r="AI19" s="20">
        <f t="shared" si="13"/>
        <v>100</v>
      </c>
      <c r="AJ19" s="20"/>
      <c r="AK19" s="20">
        <f t="shared" si="14"/>
        <v>1.1616641718188447</v>
      </c>
      <c r="AL19" s="20">
        <f t="shared" si="15"/>
        <v>1.1035809632279026</v>
      </c>
      <c r="AM19" s="20">
        <f t="shared" si="16"/>
        <v>6.4472361535945821E-2</v>
      </c>
      <c r="AO19" s="35">
        <v>2.4630297989302257</v>
      </c>
      <c r="AP19" s="35">
        <v>13.95561980064082</v>
      </c>
      <c r="AQ19" s="24">
        <v>36.510168842842695</v>
      </c>
      <c r="AR19" s="24">
        <v>5.9132904927216243</v>
      </c>
      <c r="AS19" s="24">
        <v>83.342697808508007</v>
      </c>
      <c r="AT19" s="24">
        <v>83.647713529059004</v>
      </c>
      <c r="AU19" s="24">
        <v>37.34083198800159</v>
      </c>
      <c r="AV19" s="24">
        <v>284.84775633739503</v>
      </c>
      <c r="AW19" s="24">
        <v>0.76234761779767557</v>
      </c>
      <c r="AX19" s="24">
        <v>1.5627599851837599</v>
      </c>
      <c r="AY19" s="35">
        <v>117.77418958959301</v>
      </c>
      <c r="BA19" s="17" t="s">
        <v>145</v>
      </c>
      <c r="BB19" s="34">
        <v>3.6150787820340209E-2</v>
      </c>
      <c r="BC19" s="46">
        <v>12.342671790360166</v>
      </c>
      <c r="BD19" s="46">
        <v>41.009638622840036</v>
      </c>
      <c r="BE19" s="34">
        <v>1.5680418096411099E-2</v>
      </c>
      <c r="BF19" s="34">
        <v>1.2346696809340485</v>
      </c>
      <c r="BG19" s="46">
        <v>5.9632969444892234</v>
      </c>
      <c r="BH19" s="46">
        <v>84.077636062499437</v>
      </c>
      <c r="BI19" s="46">
        <v>83.022888481264033</v>
      </c>
      <c r="BJ19" s="46">
        <v>-17.942839036197114</v>
      </c>
      <c r="BK19" s="46">
        <v>16.130087304160295</v>
      </c>
      <c r="BL19" s="46" t="s">
        <v>203</v>
      </c>
      <c r="BM19" s="46">
        <v>16.316619810865767</v>
      </c>
      <c r="BN19" s="46">
        <v>274.70756429059634</v>
      </c>
      <c r="BO19" s="46">
        <v>0.66481158427070008</v>
      </c>
      <c r="BP19" s="46">
        <v>1.4443444309913001</v>
      </c>
      <c r="BQ19" s="46">
        <v>0.39356903214014266</v>
      </c>
      <c r="BR19" s="46" t="s">
        <v>203</v>
      </c>
      <c r="BS19" s="46" t="s">
        <v>203</v>
      </c>
      <c r="BT19" s="46">
        <v>0.66751827690520305</v>
      </c>
      <c r="BU19" s="46">
        <v>118.1324073857969</v>
      </c>
      <c r="BV19" s="46">
        <v>1.2859126246779793</v>
      </c>
      <c r="BW19" s="46">
        <v>2.2546433766698195</v>
      </c>
      <c r="BX19" s="46">
        <v>0.2257665934575572</v>
      </c>
      <c r="BY19" s="46">
        <v>0.85018555848136212</v>
      </c>
      <c r="BZ19" s="46">
        <v>0.14407194607712548</v>
      </c>
      <c r="CA19" s="46">
        <v>0.31811809917801587</v>
      </c>
      <c r="CB19" s="46">
        <v>0.16074012582596442</v>
      </c>
      <c r="CC19" s="46">
        <v>2.3744920004757437E-2</v>
      </c>
      <c r="CD19" s="46">
        <v>0.14263194049293856</v>
      </c>
      <c r="CE19" s="46">
        <v>3.6164927586897946E-2</v>
      </c>
      <c r="CF19" s="46">
        <v>9.8609672263141795E-2</v>
      </c>
      <c r="CG19" s="46">
        <v>1.8001048708067516E-2</v>
      </c>
      <c r="CH19" s="46">
        <v>9.2793491845394219E-2</v>
      </c>
      <c r="CI19" s="46">
        <v>1.1201475250928747E-2</v>
      </c>
      <c r="CJ19" s="46">
        <v>3.4919834755567244E-2</v>
      </c>
      <c r="CK19" s="46">
        <v>1.7850015470533501E-2</v>
      </c>
      <c r="CL19" s="46">
        <v>0.96064883632824505</v>
      </c>
      <c r="CM19" s="46">
        <v>2.2276365860716161</v>
      </c>
      <c r="CN19" s="46">
        <v>3.4720264443561105E-2</v>
      </c>
    </row>
    <row r="20" spans="1:92" ht="12" customHeight="1">
      <c r="A20" s="17" t="s">
        <v>84</v>
      </c>
      <c r="B20" s="36">
        <v>83.52</v>
      </c>
      <c r="C20" s="36">
        <v>2805.22</v>
      </c>
      <c r="D20" s="36">
        <v>2804.43</v>
      </c>
      <c r="E20" s="36">
        <v>-1229.4199999999998</v>
      </c>
      <c r="F20" s="36" t="s">
        <v>193</v>
      </c>
      <c r="G20" s="97" t="s">
        <v>591</v>
      </c>
      <c r="H20" s="58" t="s">
        <v>213</v>
      </c>
      <c r="I20" s="58">
        <v>4</v>
      </c>
      <c r="J20" s="22">
        <v>50.672143225184264</v>
      </c>
      <c r="K20" s="20">
        <v>4.1581473274477788E-2</v>
      </c>
      <c r="L20" s="22">
        <v>27.355379973478843</v>
      </c>
      <c r="M20" s="20">
        <v>1.6308686219281441</v>
      </c>
      <c r="N20" s="20">
        <v>4.0159271884397399E-2</v>
      </c>
      <c r="O20" s="22">
        <v>3.2322420571757946</v>
      </c>
      <c r="P20" s="22">
        <v>8.7255817534545379</v>
      </c>
      <c r="Q20" s="22">
        <v>3.137907055479042</v>
      </c>
      <c r="R20" s="22">
        <v>2.3202268610286119</v>
      </c>
      <c r="S20" s="22">
        <v>2.0166150341292435E-3</v>
      </c>
      <c r="T20" s="22">
        <v>3.9164027115834581</v>
      </c>
      <c r="U20" s="20">
        <f t="shared" si="0"/>
        <v>101.07450961950569</v>
      </c>
      <c r="V20" s="20">
        <f t="shared" si="1"/>
        <v>97.158106907922232</v>
      </c>
      <c r="W20" s="20">
        <f t="shared" si="2"/>
        <v>1.0292501900512643</v>
      </c>
      <c r="X20" s="20"/>
      <c r="Y20" s="20">
        <f t="shared" si="3"/>
        <v>52.154313044825791</v>
      </c>
      <c r="Z20" s="20">
        <f t="shared" si="4"/>
        <v>4.2797739270367834E-2</v>
      </c>
      <c r="AA20" s="20">
        <f t="shared" si="5"/>
        <v>28.155530036627649</v>
      </c>
      <c r="AB20" s="20">
        <f t="shared" si="6"/>
        <v>1.6785718390681859</v>
      </c>
      <c r="AC20" s="20">
        <f t="shared" si="7"/>
        <v>4.1333938219336418E-2</v>
      </c>
      <c r="AD20" s="20">
        <f t="shared" si="8"/>
        <v>3.3267857516398762</v>
      </c>
      <c r="AE20" s="20">
        <f t="shared" si="9"/>
        <v>8.9808066780509268</v>
      </c>
      <c r="AF20" s="20">
        <f t="shared" si="10"/>
        <v>3.2296914332150073</v>
      </c>
      <c r="AG20" s="20">
        <f t="shared" si="11"/>
        <v>2.3880939376757473</v>
      </c>
      <c r="AH20" s="20">
        <f t="shared" si="12"/>
        <v>2.0756014071377608E-3</v>
      </c>
      <c r="AI20" s="20">
        <f t="shared" si="13"/>
        <v>100.00000000000003</v>
      </c>
      <c r="AJ20" s="20"/>
      <c r="AK20" s="20">
        <f t="shared" si="14"/>
        <v>1.5103789407935537</v>
      </c>
      <c r="AL20" s="20">
        <f t="shared" si="15"/>
        <v>1.434859993753876</v>
      </c>
      <c r="AM20" s="20">
        <f t="shared" si="16"/>
        <v>8.3826031214042321E-2</v>
      </c>
      <c r="AN20" s="61"/>
      <c r="AO20" s="35">
        <v>2.5985538325145647</v>
      </c>
      <c r="AP20" s="24">
        <v>13.86961157428383</v>
      </c>
      <c r="AQ20" s="24">
        <v>32.28305977218146</v>
      </c>
      <c r="AR20" s="24">
        <v>3.4081264293162001</v>
      </c>
      <c r="AS20" s="24">
        <v>27.073713588447855</v>
      </c>
      <c r="AT20" s="24">
        <v>21.116826243846077</v>
      </c>
      <c r="AU20" s="24">
        <v>9.6246142376005004</v>
      </c>
      <c r="AV20" s="24">
        <v>322.62627803776786</v>
      </c>
      <c r="AW20" s="24">
        <v>0.89768482627096946</v>
      </c>
      <c r="AX20" s="35">
        <v>4.6534824343071586</v>
      </c>
      <c r="AY20" s="35">
        <v>287.17027546433764</v>
      </c>
      <c r="BA20" s="17" t="s">
        <v>84</v>
      </c>
      <c r="BB20" s="34">
        <v>5.1782541340453896E-2</v>
      </c>
      <c r="BC20" s="46">
        <v>13.167559669457384</v>
      </c>
      <c r="BD20" s="46">
        <v>34.301094571755549</v>
      </c>
      <c r="BE20" s="34">
        <v>4.4271891773868886E-2</v>
      </c>
      <c r="BF20" s="34">
        <v>1.4846487790319871</v>
      </c>
      <c r="BG20" s="46">
        <v>3.8973108418651403</v>
      </c>
      <c r="BH20" s="46">
        <v>30.576880596971801</v>
      </c>
      <c r="BI20" s="46">
        <v>11.693990664442197</v>
      </c>
      <c r="BJ20" s="46">
        <v>7.7072204432603861</v>
      </c>
      <c r="BK20" s="46">
        <v>14.934271909176578</v>
      </c>
      <c r="BL20" s="46">
        <v>1.6147754932538616E-2</v>
      </c>
      <c r="BM20" s="46">
        <v>62.209506881784854</v>
      </c>
      <c r="BN20" s="46">
        <v>312.973338377407</v>
      </c>
      <c r="BO20" s="46">
        <v>0.89953685500580483</v>
      </c>
      <c r="BP20" s="46">
        <v>2.9300318958976144</v>
      </c>
      <c r="BQ20" s="46">
        <v>0.19880507854868093</v>
      </c>
      <c r="BR20" s="46">
        <v>-1.7661724040454872E-2</v>
      </c>
      <c r="BS20" s="46">
        <v>0.68604654474610882</v>
      </c>
      <c r="BT20" s="46">
        <v>3.7568613072214507</v>
      </c>
      <c r="BU20" s="46">
        <v>285.88507293569319</v>
      </c>
      <c r="BV20" s="46">
        <v>0.85807054374681746</v>
      </c>
      <c r="BW20" s="46">
        <v>1.5571391058673778</v>
      </c>
      <c r="BX20" s="46">
        <v>0.18558173348449999</v>
      </c>
      <c r="BY20" s="46">
        <v>0.73505128284238996</v>
      </c>
      <c r="BZ20" s="46">
        <v>0.1527665401039521</v>
      </c>
      <c r="CA20" s="46">
        <v>0.21395474364468972</v>
      </c>
      <c r="CB20" s="46">
        <v>0.12032466981054474</v>
      </c>
      <c r="CC20" s="46">
        <v>1.881053883470736E-2</v>
      </c>
      <c r="CD20" s="46">
        <v>0.13869243374380169</v>
      </c>
      <c r="CE20" s="46">
        <v>2.8865937380478601E-2</v>
      </c>
      <c r="CF20" s="46">
        <v>8.1808352157771352E-2</v>
      </c>
      <c r="CG20" s="46">
        <v>1.1945405369025301E-2</v>
      </c>
      <c r="CH20" s="46">
        <v>9.8461282527138122E-2</v>
      </c>
      <c r="CI20" s="46">
        <v>9.9760191254562487E-3</v>
      </c>
      <c r="CJ20" s="46">
        <v>5.831642139386068E-2</v>
      </c>
      <c r="CK20" s="46">
        <v>4.4309695362628378E-3</v>
      </c>
      <c r="CL20" s="46">
        <v>3.5513585462077915</v>
      </c>
      <c r="CM20" s="46">
        <v>0.17235895173334695</v>
      </c>
      <c r="CN20" s="46">
        <v>9.0277724861678177E-3</v>
      </c>
    </row>
    <row r="21" spans="1:92" ht="12" customHeight="1">
      <c r="A21" s="17" t="s">
        <v>97</v>
      </c>
      <c r="B21" s="36">
        <v>84.78</v>
      </c>
      <c r="C21" s="36">
        <v>2806.48</v>
      </c>
      <c r="D21" s="36">
        <v>2805.69</v>
      </c>
      <c r="E21" s="36">
        <v>-1230.68</v>
      </c>
      <c r="F21" s="36" t="s">
        <v>193</v>
      </c>
      <c r="G21" s="97" t="s">
        <v>599</v>
      </c>
      <c r="H21" s="58" t="s">
        <v>213</v>
      </c>
      <c r="I21" s="58">
        <v>4</v>
      </c>
      <c r="J21" s="22">
        <v>47.553511741412109</v>
      </c>
      <c r="K21" s="20">
        <v>5.8586072859228878E-2</v>
      </c>
      <c r="L21" s="22">
        <v>29.557731199979592</v>
      </c>
      <c r="M21" s="20">
        <v>1.8636587281719244</v>
      </c>
      <c r="N21" s="20">
        <v>3.1866181415014565E-2</v>
      </c>
      <c r="O21" s="22">
        <v>3.0301459773974853</v>
      </c>
      <c r="P21" s="22">
        <v>14.094631559263918</v>
      </c>
      <c r="Q21" s="22">
        <v>2.3567369274394188</v>
      </c>
      <c r="R21" s="22">
        <v>0.19428452558522696</v>
      </c>
      <c r="S21" s="22">
        <v>2.9702517147247838E-3</v>
      </c>
      <c r="T21" s="22">
        <v>1.5540426040930755</v>
      </c>
      <c r="U21" s="20">
        <f t="shared" si="0"/>
        <v>100.2981657693317</v>
      </c>
      <c r="V21" s="20">
        <f t="shared" si="1"/>
        <v>98.744123165238634</v>
      </c>
      <c r="W21" s="20">
        <f t="shared" si="2"/>
        <v>1.0127184970052321</v>
      </c>
      <c r="X21" s="20"/>
      <c r="Y21" s="20">
        <f t="shared" si="3"/>
        <v>48.158320938083527</v>
      </c>
      <c r="Z21" s="20">
        <f t="shared" si="4"/>
        <v>5.9331199651437287E-2</v>
      </c>
      <c r="AA21" s="20">
        <f t="shared" si="5"/>
        <v>29.933661115727986</v>
      </c>
      <c r="AB21" s="20">
        <f t="shared" si="6"/>
        <v>1.8873616661249537</v>
      </c>
      <c r="AC21" s="20">
        <f t="shared" si="7"/>
        <v>3.2271471347909607E-2</v>
      </c>
      <c r="AD21" s="20">
        <f t="shared" si="8"/>
        <v>3.068684879936431</v>
      </c>
      <c r="AE21" s="20">
        <f t="shared" si="9"/>
        <v>14.273894088540267</v>
      </c>
      <c r="AF21" s="20">
        <f t="shared" si="10"/>
        <v>2.3867110789931769</v>
      </c>
      <c r="AG21" s="20">
        <f t="shared" si="11"/>
        <v>0.1967555327420456</v>
      </c>
      <c r="AH21" s="20">
        <f t="shared" si="12"/>
        <v>3.0080288522632967E-3</v>
      </c>
      <c r="AI21" s="20">
        <f t="shared" si="13"/>
        <v>100</v>
      </c>
      <c r="AJ21" s="20"/>
      <c r="AK21" s="20">
        <f t="shared" si="14"/>
        <v>1.6982480271792335</v>
      </c>
      <c r="AL21" s="20">
        <f t="shared" si="15"/>
        <v>1.6133356258202718</v>
      </c>
      <c r="AM21" s="20">
        <f t="shared" si="16"/>
        <v>9.4252765508447522E-2</v>
      </c>
      <c r="AN21" s="61"/>
      <c r="AO21" s="35">
        <v>4.9907603606028879</v>
      </c>
      <c r="AP21" s="24">
        <v>16.980958469913688</v>
      </c>
      <c r="AQ21" s="24">
        <v>88.215627965468485</v>
      </c>
      <c r="AR21" s="24">
        <v>13.457598469680034</v>
      </c>
      <c r="AS21" s="24">
        <v>121.3668856838796</v>
      </c>
      <c r="AT21" s="24">
        <v>31.443670383222617</v>
      </c>
      <c r="AU21" s="24">
        <v>10.998625950607501</v>
      </c>
      <c r="AV21" s="24">
        <v>317.2134265921664</v>
      </c>
      <c r="AW21" s="24">
        <v>1.3104232053776281</v>
      </c>
      <c r="AX21" s="35">
        <v>5.3212016011631889</v>
      </c>
      <c r="AY21" s="35">
        <v>57.995768178270431</v>
      </c>
      <c r="BA21" s="17" t="s">
        <v>97</v>
      </c>
      <c r="BB21" s="34">
        <v>7.2418228837072274E-2</v>
      </c>
      <c r="BC21" s="46">
        <v>23.467973392515805</v>
      </c>
      <c r="BD21" s="46">
        <v>93.194317910459347</v>
      </c>
      <c r="BE21" s="34">
        <v>4.0081933666207187E-2</v>
      </c>
      <c r="BF21" s="34">
        <v>1.8122541177088072</v>
      </c>
      <c r="BG21" s="46">
        <v>17.437780722874631</v>
      </c>
      <c r="BH21" s="46">
        <v>131.37374741981299</v>
      </c>
      <c r="BI21" s="46">
        <v>34.830267854139528</v>
      </c>
      <c r="BJ21" s="46">
        <v>12.824988537839875</v>
      </c>
      <c r="BK21" s="46">
        <v>18.696074611516508</v>
      </c>
      <c r="BL21" s="46">
        <v>0.26116235250214964</v>
      </c>
      <c r="BM21" s="46">
        <v>2.9178085781334993</v>
      </c>
      <c r="BN21" s="46">
        <v>319.99571505803988</v>
      </c>
      <c r="BO21" s="46">
        <v>1.4184124377896872</v>
      </c>
      <c r="BP21" s="46">
        <v>2.1848351376284376</v>
      </c>
      <c r="BQ21" s="46">
        <v>0.10902971015389576</v>
      </c>
      <c r="BR21" s="46">
        <v>-1.8833317531818161E-2</v>
      </c>
      <c r="BS21" s="46">
        <v>-0.46248061851964328</v>
      </c>
      <c r="BT21" s="46">
        <v>0.37537824381893403</v>
      </c>
      <c r="BU21" s="46">
        <v>59.592953413001986</v>
      </c>
      <c r="BV21" s="46">
        <v>1.6823894196581632</v>
      </c>
      <c r="BW21" s="46">
        <v>2.9272295431982207</v>
      </c>
      <c r="BX21" s="46">
        <v>0.25868940191867568</v>
      </c>
      <c r="BY21" s="46">
        <v>1.1089758687722033</v>
      </c>
      <c r="BZ21" s="46">
        <v>0.27184416965400487</v>
      </c>
      <c r="CA21" s="46">
        <v>0.28924283782515536</v>
      </c>
      <c r="CB21" s="46">
        <v>0.23631647538840589</v>
      </c>
      <c r="CC21" s="46">
        <v>3.3343031436181718E-2</v>
      </c>
      <c r="CD21" s="46">
        <v>0.17806499549255547</v>
      </c>
      <c r="CE21" s="46">
        <v>3.4484135337593189E-2</v>
      </c>
      <c r="CF21" s="46">
        <v>0.12141426451325889</v>
      </c>
      <c r="CG21" s="46">
        <v>2.0464269192326346E-2</v>
      </c>
      <c r="CH21" s="46">
        <v>0.11872477502626322</v>
      </c>
      <c r="CI21" s="46">
        <v>1.4661684492258225E-2</v>
      </c>
      <c r="CJ21" s="46">
        <v>2.5594823673248942E-2</v>
      </c>
      <c r="CK21" s="46">
        <v>4.4888342066729458E-3</v>
      </c>
      <c r="CL21" s="46">
        <v>1.8451444133282078</v>
      </c>
      <c r="CM21" s="46">
        <v>3.5361424109197931E-2</v>
      </c>
      <c r="CN21" s="46">
        <v>9.4424890672344299E-3</v>
      </c>
    </row>
    <row r="22" spans="1:92" ht="12" customHeight="1">
      <c r="A22" s="17" t="s">
        <v>173</v>
      </c>
      <c r="B22" s="36">
        <v>85.9</v>
      </c>
      <c r="C22" s="36">
        <v>2807.6</v>
      </c>
      <c r="D22" s="36">
        <v>2806.81</v>
      </c>
      <c r="E22" s="36">
        <v>-1231.8</v>
      </c>
      <c r="F22" s="36" t="s">
        <v>193</v>
      </c>
      <c r="G22" s="97" t="s">
        <v>594</v>
      </c>
      <c r="H22" s="58" t="s">
        <v>171</v>
      </c>
      <c r="I22" s="58">
        <v>7</v>
      </c>
      <c r="J22" s="22">
        <v>47.527618914092834</v>
      </c>
      <c r="K22" s="20">
        <v>9.6954725772648173E-2</v>
      </c>
      <c r="L22" s="22">
        <v>14.878168654166959</v>
      </c>
      <c r="M22" s="20">
        <v>9.1905519665993189</v>
      </c>
      <c r="N22" s="20">
        <v>0.14016898749182743</v>
      </c>
      <c r="O22" s="22">
        <v>16.387829295663529</v>
      </c>
      <c r="P22" s="22">
        <v>7.7345086353962973</v>
      </c>
      <c r="Q22" s="22">
        <v>0.87077405675412545</v>
      </c>
      <c r="R22" s="22">
        <v>0.2381408932919597</v>
      </c>
      <c r="S22" s="22">
        <v>9.0098478492021093E-3</v>
      </c>
      <c r="T22" s="22">
        <v>2.1395720855828708</v>
      </c>
      <c r="U22" s="20">
        <f t="shared" si="0"/>
        <v>99.213298062661565</v>
      </c>
      <c r="V22" s="20">
        <f t="shared" si="1"/>
        <v>97.073725977078695</v>
      </c>
      <c r="W22" s="20">
        <f t="shared" si="2"/>
        <v>1.0301448614799464</v>
      </c>
      <c r="X22" s="20"/>
      <c r="Y22" s="20">
        <f t="shared" si="3"/>
        <v>48.960332402729847</v>
      </c>
      <c r="Z22" s="20">
        <f t="shared" si="4"/>
        <v>9.9877412550890846E-2</v>
      </c>
      <c r="AA22" s="20">
        <f t="shared" si="5"/>
        <v>15.326668987322103</v>
      </c>
      <c r="AB22" s="20">
        <f t="shared" si="6"/>
        <v>9.4675998825567049</v>
      </c>
      <c r="AC22" s="20">
        <f t="shared" si="7"/>
        <v>0.14439436220355292</v>
      </c>
      <c r="AD22" s="20">
        <f t="shared" si="8"/>
        <v>16.881838139738313</v>
      </c>
      <c r="AE22" s="20">
        <f t="shared" si="9"/>
        <v>7.9676643268257683</v>
      </c>
      <c r="AF22" s="20">
        <f t="shared" si="10"/>
        <v>0.89702342007530955</v>
      </c>
      <c r="AG22" s="20">
        <f t="shared" si="11"/>
        <v>0.24531961753295653</v>
      </c>
      <c r="AH22" s="20">
        <f t="shared" si="12"/>
        <v>9.2814484645717E-3</v>
      </c>
      <c r="AI22" s="20">
        <f t="shared" si="13"/>
        <v>100.00000000000001</v>
      </c>
      <c r="AJ22" s="20"/>
      <c r="AK22" s="20">
        <f t="shared" si="14"/>
        <v>8.5189463743245231</v>
      </c>
      <c r="AL22" s="20">
        <f t="shared" si="15"/>
        <v>8.0929990556082974</v>
      </c>
      <c r="AM22" s="20">
        <f t="shared" si="16"/>
        <v>0.47280152377501056</v>
      </c>
      <c r="AN22" s="61"/>
      <c r="AO22" s="35">
        <v>12.662781514661884</v>
      </c>
      <c r="AP22" s="24">
        <v>50.306923991411352</v>
      </c>
      <c r="AQ22" s="24">
        <v>513.78584999908253</v>
      </c>
      <c r="AR22" s="24">
        <v>46.542694536219457</v>
      </c>
      <c r="AS22" s="24">
        <v>891.63439692961708</v>
      </c>
      <c r="AT22" s="24">
        <v>115.94247274590536</v>
      </c>
      <c r="AU22" s="24">
        <v>54.349947454856199</v>
      </c>
      <c r="AV22" s="24">
        <v>167.19989459123155</v>
      </c>
      <c r="AW22" s="24">
        <v>2.9934334006832373</v>
      </c>
      <c r="AX22" s="35">
        <v>2.8221591148871599</v>
      </c>
      <c r="AY22" s="35">
        <v>40.728990034909181</v>
      </c>
      <c r="BA22" s="17" t="s">
        <v>173</v>
      </c>
      <c r="BB22" s="34">
        <v>9.3798004824567016E-2</v>
      </c>
      <c r="BC22" s="46">
        <v>53.116942176013303</v>
      </c>
      <c r="BD22" s="46">
        <v>498.82567946975701</v>
      </c>
      <c r="BE22" s="34">
        <v>0.14430158316162855</v>
      </c>
      <c r="BF22" s="34">
        <v>12.017747975337386</v>
      </c>
      <c r="BG22" s="46">
        <v>44.9753303748967</v>
      </c>
      <c r="BH22" s="46">
        <v>872.14050016434896</v>
      </c>
      <c r="BI22" s="46">
        <v>111.661803942953</v>
      </c>
      <c r="BJ22" s="46">
        <v>55.71942468326592</v>
      </c>
      <c r="BK22" s="46">
        <v>9.8394758441209706</v>
      </c>
      <c r="BL22" s="46" t="s">
        <v>203</v>
      </c>
      <c r="BM22" s="46">
        <v>2.3031172449215678</v>
      </c>
      <c r="BN22" s="46">
        <v>156.93314522718944</v>
      </c>
      <c r="BO22" s="46">
        <v>2.7001590078760915</v>
      </c>
      <c r="BP22" s="46">
        <v>2.9630780478615391</v>
      </c>
      <c r="BQ22" s="46">
        <v>0.78400972346211217</v>
      </c>
      <c r="BR22" s="46" t="s">
        <v>203</v>
      </c>
      <c r="BS22" s="46" t="s">
        <v>203</v>
      </c>
      <c r="BT22" s="46">
        <v>0.75790991687360587</v>
      </c>
      <c r="BU22" s="46">
        <v>40.436923098096536</v>
      </c>
      <c r="BV22" s="46">
        <v>1.3947448327621821</v>
      </c>
      <c r="BW22" s="46">
        <v>2.518408185002746</v>
      </c>
      <c r="BX22" s="46">
        <v>0.29916012171138545</v>
      </c>
      <c r="BY22" s="46">
        <v>1.1267938850849737</v>
      </c>
      <c r="BZ22" s="46">
        <v>0.27406144339504451</v>
      </c>
      <c r="CA22" s="46">
        <v>0.1972646845107966</v>
      </c>
      <c r="CB22" s="46">
        <v>0.21735526521087084</v>
      </c>
      <c r="CC22" s="46">
        <v>4.6287589116581249E-2</v>
      </c>
      <c r="CD22" s="46">
        <v>0.36396619743078057</v>
      </c>
      <c r="CE22" s="46">
        <v>8.8256045322813059E-2</v>
      </c>
      <c r="CF22" s="46">
        <v>0.20947273924258858</v>
      </c>
      <c r="CG22" s="46">
        <v>3.2504068339643657E-2</v>
      </c>
      <c r="CH22" s="46">
        <v>0.3005504391269157</v>
      </c>
      <c r="CI22" s="46">
        <v>6.0854788120075304E-2</v>
      </c>
      <c r="CJ22" s="46">
        <v>6.7470461356209085E-2</v>
      </c>
      <c r="CK22" s="46">
        <v>4.4106144982294496E-2</v>
      </c>
      <c r="CL22" s="46">
        <v>0.65190674503011969</v>
      </c>
      <c r="CM22" s="46">
        <v>1.0274995804791651</v>
      </c>
      <c r="CN22" s="46">
        <v>3.5793855991534951E-2</v>
      </c>
    </row>
    <row r="23" spans="1:92" ht="12" customHeight="1">
      <c r="A23" s="17" t="s">
        <v>146</v>
      </c>
      <c r="B23" s="36">
        <v>86.11</v>
      </c>
      <c r="C23" s="36">
        <v>2807.8199999999997</v>
      </c>
      <c r="D23" s="36">
        <v>2807.0299999999997</v>
      </c>
      <c r="E23" s="36">
        <v>-1232.0199999999998</v>
      </c>
      <c r="F23" s="36" t="s">
        <v>193</v>
      </c>
      <c r="G23" s="97" t="s">
        <v>594</v>
      </c>
      <c r="H23" s="58" t="s">
        <v>212</v>
      </c>
      <c r="I23" s="58">
        <v>5</v>
      </c>
      <c r="J23" s="52">
        <v>46.123394227103397</v>
      </c>
      <c r="K23" s="22">
        <v>0.10680683106130519</v>
      </c>
      <c r="L23" s="20">
        <v>8.4687276417848789</v>
      </c>
      <c r="M23" s="22">
        <v>11.330051893423285</v>
      </c>
      <c r="N23" s="20">
        <v>0.2167248345403241</v>
      </c>
      <c r="O23" s="20">
        <v>24.172993772393962</v>
      </c>
      <c r="P23" s="22">
        <v>4.5605946129866703</v>
      </c>
      <c r="Q23" s="22">
        <v>0.23572650296326744</v>
      </c>
      <c r="R23" s="22">
        <v>3.1231240635615595E-2</v>
      </c>
      <c r="S23" s="22">
        <v>4.5622893655098608E-3</v>
      </c>
      <c r="T23" s="22">
        <v>4.31611549605344</v>
      </c>
      <c r="U23" s="20">
        <f t="shared" si="0"/>
        <v>99.566929342311681</v>
      </c>
      <c r="V23" s="20">
        <f t="shared" si="1"/>
        <v>95.250813846258239</v>
      </c>
      <c r="W23" s="20">
        <f t="shared" si="2"/>
        <v>1.0498597960685909</v>
      </c>
      <c r="X23" s="20"/>
      <c r="Y23" s="20">
        <f t="shared" si="3"/>
        <v>48.423097257257993</v>
      </c>
      <c r="Z23" s="20">
        <f t="shared" si="4"/>
        <v>0.11213219787675431</v>
      </c>
      <c r="AA23" s="20">
        <f t="shared" si="5"/>
        <v>8.8909766749647119</v>
      </c>
      <c r="AB23" s="20">
        <f t="shared" si="6"/>
        <v>11.894965970275923</v>
      </c>
      <c r="AC23" s="20">
        <f t="shared" si="7"/>
        <v>0.22753069059350375</v>
      </c>
      <c r="AD23" s="20">
        <f t="shared" si="8"/>
        <v>25.378254312252842</v>
      </c>
      <c r="AE23" s="20">
        <f t="shared" si="9"/>
        <v>4.7879849303417004</v>
      </c>
      <c r="AF23" s="20">
        <f t="shared" si="10"/>
        <v>0.24747977832897805</v>
      </c>
      <c r="AG23" s="20">
        <f t="shared" si="11"/>
        <v>3.2788423924676478E-2</v>
      </c>
      <c r="AH23" s="20">
        <f t="shared" si="12"/>
        <v>4.7897641828800836E-3</v>
      </c>
      <c r="AI23" s="20">
        <f t="shared" si="13"/>
        <v>99.999999999999957</v>
      </c>
      <c r="AJ23" s="20"/>
      <c r="AK23" s="20">
        <f t="shared" si="14"/>
        <v>10.703090380054276</v>
      </c>
      <c r="AL23" s="20">
        <f t="shared" si="15"/>
        <v>10.167935861051561</v>
      </c>
      <c r="AM23" s="20">
        <f t="shared" si="16"/>
        <v>0.59402151609301368</v>
      </c>
      <c r="AO23" s="35">
        <v>13.941692518313255</v>
      </c>
      <c r="AP23" s="35">
        <v>63.335426618975518</v>
      </c>
      <c r="AQ23" s="24">
        <v>505.77763359879498</v>
      </c>
      <c r="AR23" s="24">
        <v>128.25079402576699</v>
      </c>
      <c r="AS23" s="24">
        <v>681.57741560041916</v>
      </c>
      <c r="AT23" s="24">
        <v>150.00100777527101</v>
      </c>
      <c r="AU23" s="24">
        <v>76.856707705878151</v>
      </c>
      <c r="AV23" s="24">
        <v>59.718269369727601</v>
      </c>
      <c r="AW23" s="24">
        <v>2.6144244519892048</v>
      </c>
      <c r="AX23" s="24">
        <v>4.7380221326454866</v>
      </c>
      <c r="AY23" s="35">
        <v>28.995518315635302</v>
      </c>
      <c r="BA23" s="17" t="s">
        <v>146</v>
      </c>
      <c r="BB23" s="34">
        <v>0.10459208488061691</v>
      </c>
      <c r="BC23" s="46">
        <v>62.661713294818526</v>
      </c>
      <c r="BD23" s="46">
        <v>511.87292847446525</v>
      </c>
      <c r="BE23" s="34">
        <v>0.20927297115764151</v>
      </c>
      <c r="BF23" s="34">
        <v>10.651894428549101</v>
      </c>
      <c r="BG23" s="46">
        <v>131.84384627482339</v>
      </c>
      <c r="BH23" s="46">
        <v>740.68260257128441</v>
      </c>
      <c r="BI23" s="46">
        <v>163.48403211970663</v>
      </c>
      <c r="BJ23" s="46">
        <v>82.770895854925826</v>
      </c>
      <c r="BK23" s="46">
        <v>7.7913910552667645</v>
      </c>
      <c r="BL23" s="46" t="s">
        <v>203</v>
      </c>
      <c r="BM23" s="46">
        <v>1.3481253086507876</v>
      </c>
      <c r="BN23" s="46">
        <v>60.751655312501271</v>
      </c>
      <c r="BO23" s="46">
        <v>3.4630248783595365</v>
      </c>
      <c r="BP23" s="46">
        <v>6.0988123749583298</v>
      </c>
      <c r="BQ23" s="46">
        <v>0.40792976706914819</v>
      </c>
      <c r="BR23" s="46" t="s">
        <v>203</v>
      </c>
      <c r="BS23" s="46" t="s">
        <v>203</v>
      </c>
      <c r="BT23" s="46">
        <v>0.57244017488290599</v>
      </c>
      <c r="BU23" s="46">
        <v>30.881556572726332</v>
      </c>
      <c r="BV23" s="46">
        <v>1.0589235125237226</v>
      </c>
      <c r="BW23" s="46">
        <v>2.1547000298113925</v>
      </c>
      <c r="BX23" s="46">
        <v>0.26632351836204349</v>
      </c>
      <c r="BY23" s="46">
        <v>1.1146470954938563</v>
      </c>
      <c r="BZ23" s="46">
        <v>0.28524332748437214</v>
      </c>
      <c r="CA23" s="46">
        <v>0.15390220526234474</v>
      </c>
      <c r="CB23" s="46">
        <v>0.35048903061027947</v>
      </c>
      <c r="CC23" s="46">
        <v>6.2698069812329379E-2</v>
      </c>
      <c r="CD23" s="46">
        <v>0.45855808180089908</v>
      </c>
      <c r="CE23" s="46">
        <v>0.10701713087925387</v>
      </c>
      <c r="CF23" s="46">
        <v>0.35678850074913582</v>
      </c>
      <c r="CG23" s="46">
        <v>6.6407009140049891E-2</v>
      </c>
      <c r="CH23" s="46">
        <v>0.45753348580992464</v>
      </c>
      <c r="CI23" s="46">
        <v>7.0127027610634385E-2</v>
      </c>
      <c r="CJ23" s="46">
        <v>0.13027308644816638</v>
      </c>
      <c r="CK23" s="46">
        <v>2.6847548935281573E-2</v>
      </c>
      <c r="CL23" s="46">
        <v>1.0118856029573406</v>
      </c>
      <c r="CM23" s="46">
        <v>0.31158364389919146</v>
      </c>
      <c r="CN23" s="46">
        <v>5.4046550401573717E-2</v>
      </c>
    </row>
    <row r="24" spans="1:92" ht="12" customHeight="1">
      <c r="A24" s="17" t="s">
        <v>174</v>
      </c>
      <c r="B24" s="36">
        <v>86.34</v>
      </c>
      <c r="C24" s="36">
        <v>2808.04</v>
      </c>
      <c r="D24" s="36">
        <v>2807.25</v>
      </c>
      <c r="E24" s="36">
        <v>-1232.24</v>
      </c>
      <c r="F24" s="36" t="s">
        <v>193</v>
      </c>
      <c r="G24" s="97" t="s">
        <v>600</v>
      </c>
      <c r="H24" s="58" t="s">
        <v>171</v>
      </c>
      <c r="I24" s="58">
        <v>7</v>
      </c>
      <c r="J24" s="52">
        <v>50.695532224782021</v>
      </c>
      <c r="K24" s="22">
        <v>0.29333194687046005</v>
      </c>
      <c r="L24" s="20">
        <v>3.7086828532856124</v>
      </c>
      <c r="M24" s="22">
        <v>13.41477197683346</v>
      </c>
      <c r="N24" s="20">
        <v>0.2441781635787027</v>
      </c>
      <c r="O24" s="20">
        <v>24.784530662472616</v>
      </c>
      <c r="P24" s="22">
        <v>4.0153813054902594</v>
      </c>
      <c r="Q24" s="22">
        <v>0.10166042131020511</v>
      </c>
      <c r="R24" s="22">
        <v>0.21981812807172615</v>
      </c>
      <c r="S24" s="22">
        <v>8.7404742441984633E-3</v>
      </c>
      <c r="T24" s="22">
        <v>3.1160916150595463</v>
      </c>
      <c r="U24" s="20">
        <f t="shared" si="0"/>
        <v>100.60271977199881</v>
      </c>
      <c r="V24" s="20">
        <f t="shared" si="1"/>
        <v>97.486628156939261</v>
      </c>
      <c r="W24" s="20">
        <f t="shared" si="2"/>
        <v>1.0257817086361278</v>
      </c>
      <c r="X24" s="20"/>
      <c r="Y24" s="20">
        <f t="shared" si="3"/>
        <v>52.002549665754778</v>
      </c>
      <c r="Z24" s="20">
        <f t="shared" si="4"/>
        <v>0.30089454565834239</v>
      </c>
      <c r="AA24" s="20">
        <f t="shared" si="5"/>
        <v>3.8042990340328253</v>
      </c>
      <c r="AB24" s="20">
        <f t="shared" si="6"/>
        <v>13.760627719360274</v>
      </c>
      <c r="AC24" s="20">
        <f t="shared" si="7"/>
        <v>0.25047349384739359</v>
      </c>
      <c r="AD24" s="20">
        <f t="shared" si="8"/>
        <v>25.423518210695661</v>
      </c>
      <c r="AE24" s="20">
        <f t="shared" si="9"/>
        <v>4.1189046963713638</v>
      </c>
      <c r="AF24" s="20">
        <f t="shared" si="10"/>
        <v>0.10428140067225082</v>
      </c>
      <c r="AG24" s="20">
        <f t="shared" si="11"/>
        <v>0.22548541500261043</v>
      </c>
      <c r="AH24" s="20">
        <f t="shared" si="12"/>
        <v>8.9658186045039681E-3</v>
      </c>
      <c r="AI24" s="20">
        <f t="shared" si="13"/>
        <v>100</v>
      </c>
      <c r="AJ24" s="20"/>
      <c r="AK24" s="20">
        <f t="shared" si="14"/>
        <v>12.381812821880375</v>
      </c>
      <c r="AL24" s="20">
        <f t="shared" si="15"/>
        <v>11.762722180786357</v>
      </c>
      <c r="AM24" s="20">
        <f t="shared" si="16"/>
        <v>0.68719061161436079</v>
      </c>
      <c r="AO24" s="35">
        <v>35.502008101424188</v>
      </c>
      <c r="AP24" s="35">
        <v>157.28819012526651</v>
      </c>
      <c r="AQ24" s="24">
        <v>1218.844907124035</v>
      </c>
      <c r="AR24" s="24">
        <v>66.589953476275667</v>
      </c>
      <c r="AS24" s="24">
        <v>533.37934749866804</v>
      </c>
      <c r="AT24" s="24">
        <v>46.750588157623</v>
      </c>
      <c r="AU24" s="24">
        <v>82.649305861115096</v>
      </c>
      <c r="AV24" s="24">
        <v>15.729021699193002</v>
      </c>
      <c r="AW24" s="24">
        <v>9.2963012116148001</v>
      </c>
      <c r="AX24" s="24">
        <v>39.054072713337689</v>
      </c>
      <c r="AY24" s="35">
        <v>8.1946294841402061</v>
      </c>
      <c r="BA24" s="17" t="s">
        <v>174</v>
      </c>
      <c r="BB24" s="34">
        <v>0.29639395688629244</v>
      </c>
      <c r="BC24" s="46">
        <v>162.28802790922899</v>
      </c>
      <c r="BD24" s="46">
        <v>1237.1891409335601</v>
      </c>
      <c r="BE24" s="34">
        <v>0.23864361858988417</v>
      </c>
      <c r="BF24" s="34">
        <v>14.328426539955844</v>
      </c>
      <c r="BG24" s="46">
        <v>66.881526271280606</v>
      </c>
      <c r="BH24" s="46">
        <v>523.931256482864</v>
      </c>
      <c r="BI24" s="46">
        <v>43.291731383182125</v>
      </c>
      <c r="BJ24" s="46">
        <v>81.23432604651542</v>
      </c>
      <c r="BK24" s="46">
        <v>5.9761903401671823</v>
      </c>
      <c r="BL24" s="46" t="s">
        <v>203</v>
      </c>
      <c r="BM24" s="46">
        <v>2.6431471996363958</v>
      </c>
      <c r="BN24" s="46">
        <v>19.813596923743226</v>
      </c>
      <c r="BO24" s="46">
        <v>9.1720208744834384</v>
      </c>
      <c r="BP24" s="46">
        <v>41.746311547812134</v>
      </c>
      <c r="BQ24" s="46">
        <v>1.4912988683945863</v>
      </c>
      <c r="BR24" s="46" t="s">
        <v>203</v>
      </c>
      <c r="BS24" s="46" t="s">
        <v>203</v>
      </c>
      <c r="BT24" s="46">
        <v>0.41072233250799484</v>
      </c>
      <c r="BU24" s="46">
        <v>7.3632445048313322</v>
      </c>
      <c r="BV24" s="46">
        <v>1.8615950183567627</v>
      </c>
      <c r="BW24" s="46">
        <v>4.256511308417692</v>
      </c>
      <c r="BX24" s="46">
        <v>0.5881661417027827</v>
      </c>
      <c r="BY24" s="46">
        <v>2.4031159759464753</v>
      </c>
      <c r="BZ24" s="46">
        <v>0.75070079253088462</v>
      </c>
      <c r="CA24" s="46">
        <v>0.14246787275535522</v>
      </c>
      <c r="CB24" s="46">
        <v>0.78115345738863695</v>
      </c>
      <c r="CC24" s="46">
        <v>0.19196920307339732</v>
      </c>
      <c r="CD24" s="46">
        <v>1.3112157296768252</v>
      </c>
      <c r="CE24" s="46">
        <v>0.25012916307916389</v>
      </c>
      <c r="CF24" s="46">
        <v>0.90107865222046768</v>
      </c>
      <c r="CG24" s="46">
        <v>0.15006131649732349</v>
      </c>
      <c r="CH24" s="46">
        <v>1.0439470134555546</v>
      </c>
      <c r="CI24" s="46">
        <v>0.16957012450995052</v>
      </c>
      <c r="CJ24" s="46">
        <v>1.2463399412004139</v>
      </c>
      <c r="CK24" s="46">
        <v>0.14295478021893293</v>
      </c>
      <c r="CL24" s="46">
        <v>1.1288300330099681</v>
      </c>
      <c r="CM24" s="46">
        <v>0.62697467549564956</v>
      </c>
      <c r="CN24" s="46">
        <v>0.18992926649411374</v>
      </c>
    </row>
    <row r="25" spans="1:92" ht="12" customHeight="1">
      <c r="A25" s="17" t="s">
        <v>120</v>
      </c>
      <c r="B25" s="18">
        <v>86.7</v>
      </c>
      <c r="C25" s="18">
        <v>2808.3999999999996</v>
      </c>
      <c r="D25" s="18">
        <v>2807.6099999999997</v>
      </c>
      <c r="E25" s="18">
        <v>-1232.5999999999997</v>
      </c>
      <c r="F25" s="36" t="s">
        <v>193</v>
      </c>
      <c r="G25" s="97" t="s">
        <v>600</v>
      </c>
      <c r="H25" s="58" t="s">
        <v>210</v>
      </c>
      <c r="I25" s="58">
        <v>0</v>
      </c>
      <c r="J25" s="22">
        <v>50.886150661329999</v>
      </c>
      <c r="K25" s="20">
        <v>0.31200340646293584</v>
      </c>
      <c r="L25" s="22">
        <v>4.9158835292906584</v>
      </c>
      <c r="M25" s="22">
        <v>13.767672106196828</v>
      </c>
      <c r="N25" s="20">
        <v>0.27422034664474026</v>
      </c>
      <c r="O25" s="22">
        <v>22.300066973362743</v>
      </c>
      <c r="P25" s="22">
        <v>5.2182879325980247</v>
      </c>
      <c r="Q25" s="22">
        <v>0.33301110729135663</v>
      </c>
      <c r="R25" s="22">
        <v>0.11036158282685092</v>
      </c>
      <c r="S25" s="22">
        <v>1.2734455955920548E-2</v>
      </c>
      <c r="T25" s="34">
        <v>1.2382655341975599</v>
      </c>
      <c r="U25" s="20">
        <f t="shared" si="0"/>
        <v>99.368657636157636</v>
      </c>
      <c r="V25" s="20">
        <f t="shared" si="1"/>
        <v>98.130392101960069</v>
      </c>
      <c r="W25" s="20">
        <f t="shared" si="2"/>
        <v>1.0190522819484646</v>
      </c>
      <c r="X25" s="20"/>
      <c r="Y25" s="20">
        <f t="shared" si="3"/>
        <v>51.855647951001707</v>
      </c>
      <c r="Z25" s="20">
        <f t="shared" si="4"/>
        <v>0.31794778333174911</v>
      </c>
      <c r="AA25" s="20">
        <f t="shared" si="5"/>
        <v>5.0095423283165177</v>
      </c>
      <c r="AB25" s="20">
        <f t="shared" si="6"/>
        <v>14.029977676938103</v>
      </c>
      <c r="AC25" s="20">
        <f t="shared" si="7"/>
        <v>0.27944487000502155</v>
      </c>
      <c r="AD25" s="20">
        <f t="shared" si="8"/>
        <v>22.724934136808894</v>
      </c>
      <c r="AE25" s="20">
        <f t="shared" si="9"/>
        <v>5.3177082255781531</v>
      </c>
      <c r="AF25" s="20">
        <f t="shared" si="10"/>
        <v>0.33935572879944198</v>
      </c>
      <c r="AG25" s="20">
        <f t="shared" si="11"/>
        <v>0.11246422281914692</v>
      </c>
      <c r="AH25" s="20">
        <f t="shared" si="12"/>
        <v>1.297707640125305E-2</v>
      </c>
      <c r="AI25" s="20">
        <f t="shared" si="13"/>
        <v>99.999999999999986</v>
      </c>
      <c r="AJ25" s="20"/>
      <c r="AK25" s="20">
        <f t="shared" si="14"/>
        <v>12.624173913708905</v>
      </c>
      <c r="AL25" s="20">
        <f t="shared" si="15"/>
        <v>11.992965218023459</v>
      </c>
      <c r="AM25" s="20">
        <f t="shared" si="16"/>
        <v>0.70064165221084529</v>
      </c>
      <c r="AN25" s="66"/>
      <c r="AO25" s="46">
        <v>40.512893594788778</v>
      </c>
      <c r="AP25" s="27">
        <v>175.228684270732</v>
      </c>
      <c r="AQ25" s="27">
        <v>1288.8384888204801</v>
      </c>
      <c r="AR25" s="27">
        <v>89.432447343054264</v>
      </c>
      <c r="AS25" s="27">
        <v>836.29980656320049</v>
      </c>
      <c r="AT25" s="27">
        <v>25.114504459219106</v>
      </c>
      <c r="AU25" s="27">
        <v>154.47517902418943</v>
      </c>
      <c r="AV25" s="46">
        <v>26.23207412424733</v>
      </c>
      <c r="AW25" s="46">
        <v>9.2961922992229002</v>
      </c>
      <c r="AX25" s="46">
        <v>38.566237531078841</v>
      </c>
      <c r="AY25" s="46">
        <v>28.787894528780999</v>
      </c>
      <c r="AZ25" s="46"/>
      <c r="BA25" s="17" t="s">
        <v>120</v>
      </c>
      <c r="BB25" s="34" t="s">
        <v>203</v>
      </c>
      <c r="BC25" s="46" t="s">
        <v>203</v>
      </c>
      <c r="BD25" s="46" t="s">
        <v>203</v>
      </c>
      <c r="BE25" s="34" t="s">
        <v>203</v>
      </c>
      <c r="BF25" s="34" t="s">
        <v>203</v>
      </c>
      <c r="BG25" s="46" t="s">
        <v>203</v>
      </c>
      <c r="BH25" s="46" t="s">
        <v>203</v>
      </c>
      <c r="BI25" s="46" t="s">
        <v>203</v>
      </c>
      <c r="BJ25" s="46" t="s">
        <v>203</v>
      </c>
      <c r="BK25" s="46">
        <v>6.1568031690363103</v>
      </c>
      <c r="BL25" s="46" t="s">
        <v>203</v>
      </c>
      <c r="BM25" s="46">
        <v>5.0497518885533665</v>
      </c>
      <c r="BN25" s="46" t="s">
        <v>203</v>
      </c>
      <c r="BO25" s="46" t="s">
        <v>203</v>
      </c>
      <c r="BP25" s="46" t="s">
        <v>203</v>
      </c>
      <c r="BQ25" s="46">
        <v>1.9891273745031235</v>
      </c>
      <c r="BR25" s="46" t="s">
        <v>203</v>
      </c>
      <c r="BS25" s="46" t="s">
        <v>203</v>
      </c>
      <c r="BT25" s="46">
        <v>0.31962301856667857</v>
      </c>
      <c r="BU25" s="46" t="s">
        <v>203</v>
      </c>
      <c r="BV25" s="46">
        <v>1.9572616505129563</v>
      </c>
      <c r="BW25" s="46">
        <v>5.0329607593718029</v>
      </c>
      <c r="BX25" s="46">
        <v>0.64385334980823927</v>
      </c>
      <c r="BY25" s="46">
        <v>3.0544972962197585</v>
      </c>
      <c r="BZ25" s="46">
        <v>0.89275810616333007</v>
      </c>
      <c r="CA25" s="46">
        <v>0.17172418720467572</v>
      </c>
      <c r="CB25" s="46">
        <v>0.97831557737593922</v>
      </c>
      <c r="CC25" s="46">
        <v>0.16490984330185432</v>
      </c>
      <c r="CD25" s="46">
        <v>1.3994955786244829</v>
      </c>
      <c r="CE25" s="46">
        <v>0.29212180273367538</v>
      </c>
      <c r="CF25" s="46">
        <v>0.92994154294990949</v>
      </c>
      <c r="CG25" s="46">
        <v>0.17384253891675766</v>
      </c>
      <c r="CH25" s="46">
        <v>1.1371472422674929</v>
      </c>
      <c r="CI25" s="46">
        <v>0.18914929686335871</v>
      </c>
      <c r="CJ25" s="46">
        <v>0.87526376358088276</v>
      </c>
      <c r="CK25" s="46">
        <v>0.107576038575182</v>
      </c>
      <c r="CL25" s="46">
        <v>1.6379062250264542</v>
      </c>
      <c r="CM25" s="46">
        <v>0.67359729899034859</v>
      </c>
      <c r="CN25" s="46">
        <v>0.14114315523082979</v>
      </c>
    </row>
    <row r="26" spans="1:92" ht="12" customHeight="1">
      <c r="A26" s="17" t="s">
        <v>175</v>
      </c>
      <c r="B26" s="18">
        <v>86.91</v>
      </c>
      <c r="C26" s="18">
        <v>2808.6099999999997</v>
      </c>
      <c r="D26" s="18">
        <v>2807.8199999999997</v>
      </c>
      <c r="E26" s="18">
        <v>-1232.8099999999997</v>
      </c>
      <c r="F26" s="36" t="s">
        <v>193</v>
      </c>
      <c r="G26" s="97" t="s">
        <v>600</v>
      </c>
      <c r="H26" s="58" t="s">
        <v>171</v>
      </c>
      <c r="I26" s="58">
        <v>7</v>
      </c>
      <c r="J26" s="22">
        <v>50.357529712334753</v>
      </c>
      <c r="K26" s="20">
        <v>0.29753602062799656</v>
      </c>
      <c r="L26" s="22">
        <v>3.4702678628163275</v>
      </c>
      <c r="M26" s="22">
        <v>14.371213144987621</v>
      </c>
      <c r="N26" s="20">
        <v>0.25990425603066769</v>
      </c>
      <c r="O26" s="22">
        <v>25.265270602164129</v>
      </c>
      <c r="P26" s="22">
        <v>3.6371139005199691</v>
      </c>
      <c r="Q26" s="22">
        <v>5.5346905746595995E-2</v>
      </c>
      <c r="R26" s="22">
        <v>0.18774376253925973</v>
      </c>
      <c r="S26" s="22">
        <v>4.4037457538757081E-3</v>
      </c>
      <c r="T26" s="34">
        <v>1.947468291221137</v>
      </c>
      <c r="U26" s="20">
        <f t="shared" si="0"/>
        <v>99.853798204742304</v>
      </c>
      <c r="V26" s="20">
        <f t="shared" si="1"/>
        <v>97.906329913521162</v>
      </c>
      <c r="W26" s="20">
        <f t="shared" si="2"/>
        <v>1.0213844200709814</v>
      </c>
      <c r="X26" s="20"/>
      <c r="Y26" s="20">
        <f t="shared" si="3"/>
        <v>51.434396281440243</v>
      </c>
      <c r="Z26" s="20">
        <f t="shared" si="4"/>
        <v>0.30389865587935383</v>
      </c>
      <c r="AA26" s="20">
        <f t="shared" si="5"/>
        <v>3.5444775285536188</v>
      </c>
      <c r="AB26" s="20">
        <f t="shared" si="6"/>
        <v>14.678533203809646</v>
      </c>
      <c r="AC26" s="20">
        <f t="shared" si="7"/>
        <v>0.26546215781986338</v>
      </c>
      <c r="AD26" s="20">
        <f t="shared" si="8"/>
        <v>25.805553761927825</v>
      </c>
      <c r="AE26" s="20">
        <f t="shared" si="9"/>
        <v>3.7148914720146937</v>
      </c>
      <c r="AF26" s="20">
        <f t="shared" si="10"/>
        <v>5.6530467228710218E-2</v>
      </c>
      <c r="AG26" s="20">
        <f t="shared" si="11"/>
        <v>0.19175855402310585</v>
      </c>
      <c r="AH26" s="20">
        <f t="shared" si="12"/>
        <v>4.4979173029623867E-3</v>
      </c>
      <c r="AI26" s="20">
        <f t="shared" si="13"/>
        <v>100.00000000000003</v>
      </c>
      <c r="AJ26" s="20"/>
      <c r="AK26" s="20">
        <f t="shared" si="14"/>
        <v>13.207744176787921</v>
      </c>
      <c r="AL26" s="20">
        <f t="shared" si="15"/>
        <v>12.547356967948524</v>
      </c>
      <c r="AM26" s="20">
        <f t="shared" si="16"/>
        <v>0.73302980181173116</v>
      </c>
      <c r="AN26" s="66"/>
      <c r="AO26" s="46">
        <v>32.192383738746265</v>
      </c>
      <c r="AP26" s="27">
        <v>163.54120784875536</v>
      </c>
      <c r="AQ26" s="27">
        <v>1098.6837395575651</v>
      </c>
      <c r="AR26" s="27">
        <v>71.940271182186606</v>
      </c>
      <c r="AS26" s="27">
        <v>686.35691323662297</v>
      </c>
      <c r="AT26" s="27">
        <v>49.074299654352998</v>
      </c>
      <c r="AU26" s="27">
        <v>96.282068341399835</v>
      </c>
      <c r="AV26" s="46">
        <v>18.657879426922605</v>
      </c>
      <c r="AW26" s="46">
        <v>9.2638468964701595</v>
      </c>
      <c r="AX26" s="46">
        <v>11.337145712917</v>
      </c>
      <c r="AY26" s="46">
        <v>20.94956922335928</v>
      </c>
      <c r="AZ26" s="46"/>
      <c r="BA26" s="17" t="s">
        <v>175</v>
      </c>
      <c r="BB26" s="34">
        <v>0.30947426384553084</v>
      </c>
      <c r="BC26" s="46">
        <v>170.25266520364301</v>
      </c>
      <c r="BD26" s="46">
        <v>1069.3618383271501</v>
      </c>
      <c r="BE26" s="34">
        <v>0.22970152428217003</v>
      </c>
      <c r="BF26" s="34">
        <v>17.381279887527903</v>
      </c>
      <c r="BG26" s="46">
        <v>69.350893145078004</v>
      </c>
      <c r="BH26" s="46">
        <v>668.65976915275803</v>
      </c>
      <c r="BI26" s="46">
        <v>47.750548094528561</v>
      </c>
      <c r="BJ26" s="46">
        <v>101.3708509580987</v>
      </c>
      <c r="BK26" s="46">
        <v>5.6400261336364608</v>
      </c>
      <c r="BL26" s="46" t="s">
        <v>203</v>
      </c>
      <c r="BM26" s="46">
        <v>3.6178429769456968</v>
      </c>
      <c r="BN26" s="46">
        <v>22.968170196961083</v>
      </c>
      <c r="BO26" s="46">
        <v>8.9299156062359497</v>
      </c>
      <c r="BP26" s="46">
        <v>11.760004986627262</v>
      </c>
      <c r="BQ26" s="46">
        <v>1.0155874564998815</v>
      </c>
      <c r="BR26" s="46" t="s">
        <v>203</v>
      </c>
      <c r="BS26" s="46" t="s">
        <v>203</v>
      </c>
      <c r="BT26" s="46">
        <v>0.36110346487053263</v>
      </c>
      <c r="BU26" s="46">
        <v>23.751063813494188</v>
      </c>
      <c r="BV26" s="46">
        <v>1.4637686544411153</v>
      </c>
      <c r="BW26" s="46">
        <v>3.5442813287444239</v>
      </c>
      <c r="BX26" s="46">
        <v>0.49699429765167946</v>
      </c>
      <c r="BY26" s="46">
        <v>2.2147858301707846</v>
      </c>
      <c r="BZ26" s="46">
        <v>0.71004779232498894</v>
      </c>
      <c r="CA26" s="46">
        <v>0.14396017292903882</v>
      </c>
      <c r="CB26" s="46">
        <v>0.64088113902620036</v>
      </c>
      <c r="CC26" s="46">
        <v>0.1703783844739</v>
      </c>
      <c r="CD26" s="46">
        <v>1.1449119734019284</v>
      </c>
      <c r="CE26" s="46">
        <v>0.25894951910390662</v>
      </c>
      <c r="CF26" s="46">
        <v>0.86955615910033435</v>
      </c>
      <c r="CG26" s="46">
        <v>0.15961736613325692</v>
      </c>
      <c r="CH26" s="46">
        <v>1.0452014437218471</v>
      </c>
      <c r="CI26" s="46">
        <v>0.19819097104630407</v>
      </c>
      <c r="CJ26" s="46">
        <v>0.34576365859351976</v>
      </c>
      <c r="CK26" s="46">
        <v>6.400227527134543E-2</v>
      </c>
      <c r="CL26" s="46">
        <v>0.28365137872380952</v>
      </c>
      <c r="CM26" s="46">
        <v>0.48642671292174605</v>
      </c>
      <c r="CN26" s="46">
        <v>0.166335328188944</v>
      </c>
    </row>
    <row r="27" spans="1:92" ht="12" customHeight="1">
      <c r="A27" s="17" t="s">
        <v>176</v>
      </c>
      <c r="B27" s="18">
        <v>87.25</v>
      </c>
      <c r="C27" s="18">
        <v>2808.95</v>
      </c>
      <c r="D27" s="18">
        <v>2808.16</v>
      </c>
      <c r="E27" s="18">
        <v>-1233.1499999999999</v>
      </c>
      <c r="F27" s="36" t="s">
        <v>193</v>
      </c>
      <c r="G27" s="97" t="s">
        <v>600</v>
      </c>
      <c r="H27" s="58" t="s">
        <v>171</v>
      </c>
      <c r="I27" s="58">
        <v>7</v>
      </c>
      <c r="J27" s="22">
        <v>42.333883952445596</v>
      </c>
      <c r="K27" s="20">
        <v>0.11664392809962</v>
      </c>
      <c r="L27" s="22">
        <v>2.1710238486693263</v>
      </c>
      <c r="M27" s="22">
        <v>14.688716884661931</v>
      </c>
      <c r="N27" s="20">
        <v>0.18447778624599326</v>
      </c>
      <c r="O27" s="22">
        <v>27.563784521154712</v>
      </c>
      <c r="P27" s="22">
        <v>4.1673934577868943</v>
      </c>
      <c r="Q27" s="22">
        <v>2.9412990314678627E-2</v>
      </c>
      <c r="R27" s="22">
        <v>0.1908878715192168</v>
      </c>
      <c r="S27" s="22">
        <v>3.3226008636041303E-3</v>
      </c>
      <c r="T27" s="34">
        <v>7.5534957104824443</v>
      </c>
      <c r="U27" s="20">
        <f t="shared" si="0"/>
        <v>99.003043552244037</v>
      </c>
      <c r="V27" s="20">
        <f t="shared" si="1"/>
        <v>91.449547841761586</v>
      </c>
      <c r="W27" s="20">
        <f t="shared" si="2"/>
        <v>1.0934991190228034</v>
      </c>
      <c r="X27" s="20"/>
      <c r="Y27" s="20">
        <f t="shared" si="3"/>
        <v>46.292064806812853</v>
      </c>
      <c r="Z27" s="20">
        <f t="shared" si="4"/>
        <v>0.12755003261629369</v>
      </c>
      <c r="AA27" s="20">
        <f t="shared" si="5"/>
        <v>2.3740126658974043</v>
      </c>
      <c r="AB27" s="20">
        <f t="shared" si="6"/>
        <v>16.062098972953198</v>
      </c>
      <c r="AC27" s="20">
        <f t="shared" si="7"/>
        <v>0.20172629673927067</v>
      </c>
      <c r="AD27" s="20">
        <f t="shared" si="8"/>
        <v>30.140974090817064</v>
      </c>
      <c r="AE27" s="20">
        <f t="shared" si="9"/>
        <v>4.5570410747113632</v>
      </c>
      <c r="AF27" s="20">
        <f t="shared" si="10"/>
        <v>3.216307899692733E-2</v>
      </c>
      <c r="AG27" s="20">
        <f t="shared" si="11"/>
        <v>0.20873571933840165</v>
      </c>
      <c r="AH27" s="20">
        <f t="shared" si="12"/>
        <v>3.6332611172155221E-3</v>
      </c>
      <c r="AI27" s="20">
        <f t="shared" si="13"/>
        <v>100</v>
      </c>
      <c r="AJ27" s="20"/>
      <c r="AK27" s="20">
        <f t="shared" si="14"/>
        <v>14.452676655863288</v>
      </c>
      <c r="AL27" s="20">
        <f t="shared" si="15"/>
        <v>13.730042823070123</v>
      </c>
      <c r="AM27" s="20">
        <f t="shared" si="16"/>
        <v>0.80212355440041239</v>
      </c>
      <c r="AN27" s="66"/>
      <c r="AO27" s="46">
        <v>19.068897620753564</v>
      </c>
      <c r="AP27" s="27">
        <v>75.415612380080859</v>
      </c>
      <c r="AQ27" s="27">
        <v>460.92147737604625</v>
      </c>
      <c r="AR27" s="27">
        <v>74.872769728050372</v>
      </c>
      <c r="AS27" s="27">
        <v>1139.5730618495966</v>
      </c>
      <c r="AT27" s="27">
        <v>231.84411888334026</v>
      </c>
      <c r="AU27" s="27">
        <v>137.875788220305</v>
      </c>
      <c r="AV27" s="46">
        <v>16.813212577631045</v>
      </c>
      <c r="AW27" s="46">
        <v>5.5106424354516399</v>
      </c>
      <c r="AX27" s="46">
        <v>6.7074098810977896</v>
      </c>
      <c r="AY27" s="46">
        <v>3.4645110076503101</v>
      </c>
      <c r="AZ27" s="46"/>
      <c r="BA27" s="17" t="s">
        <v>176</v>
      </c>
      <c r="BB27" s="34">
        <v>0.11804378345120993</v>
      </c>
      <c r="BC27" s="46">
        <v>77.132885462789801</v>
      </c>
      <c r="BD27" s="46">
        <v>453.84102018799899</v>
      </c>
      <c r="BE27" s="34">
        <v>0.1976191550205921</v>
      </c>
      <c r="BF27" s="34">
        <v>17.311746394098055</v>
      </c>
      <c r="BG27" s="46">
        <v>71.546633941633999</v>
      </c>
      <c r="BH27" s="46">
        <v>1094.3882245750699</v>
      </c>
      <c r="BI27" s="46">
        <v>241.60495226358501</v>
      </c>
      <c r="BJ27" s="46">
        <v>127.69211123125608</v>
      </c>
      <c r="BK27" s="46">
        <v>5.4493105829520907</v>
      </c>
      <c r="BL27" s="46" t="s">
        <v>203</v>
      </c>
      <c r="BM27" s="46">
        <v>1.931258705977442</v>
      </c>
      <c r="BN27" s="46">
        <v>21.195762407708983</v>
      </c>
      <c r="BO27" s="46">
        <v>5.3160069462010249</v>
      </c>
      <c r="BP27" s="46">
        <v>7.5787225077024694</v>
      </c>
      <c r="BQ27" s="46">
        <v>0.64933989061338415</v>
      </c>
      <c r="BR27" s="46" t="s">
        <v>203</v>
      </c>
      <c r="BS27" s="46" t="s">
        <v>203</v>
      </c>
      <c r="BT27" s="46">
        <v>0.51331390699073687</v>
      </c>
      <c r="BU27" s="46">
        <v>2.6067294745056371</v>
      </c>
      <c r="BV27" s="46">
        <v>0.85359620372201994</v>
      </c>
      <c r="BW27" s="46">
        <v>2.270827782233551</v>
      </c>
      <c r="BX27" s="46">
        <v>0.35301465513193814</v>
      </c>
      <c r="BY27" s="46">
        <v>1.529596261219756</v>
      </c>
      <c r="BZ27" s="46">
        <v>0.50908992961186372</v>
      </c>
      <c r="CA27" s="46">
        <v>7.342631567314635E-2</v>
      </c>
      <c r="CB27" s="46">
        <v>0.48689389686176127</v>
      </c>
      <c r="CC27" s="46">
        <v>0.11314703877050013</v>
      </c>
      <c r="CD27" s="46">
        <v>0.73438993089480031</v>
      </c>
      <c r="CE27" s="46">
        <v>0.14466545587812923</v>
      </c>
      <c r="CF27" s="46">
        <v>0.44509712495069265</v>
      </c>
      <c r="CG27" s="46">
        <v>7.4826854981129495E-2</v>
      </c>
      <c r="CH27" s="46">
        <v>0.48321073586794899</v>
      </c>
      <c r="CI27" s="46">
        <v>7.8305106504924948E-2</v>
      </c>
      <c r="CJ27" s="46">
        <v>0.1658546257850404</v>
      </c>
      <c r="CK27" s="46">
        <v>4.0494422697893231E-2</v>
      </c>
      <c r="CL27" s="46">
        <v>1.8821730208230851</v>
      </c>
      <c r="CM27" s="46">
        <v>0.805865910178586</v>
      </c>
      <c r="CN27" s="46">
        <v>4.480439451674214E-2</v>
      </c>
    </row>
    <row r="28" spans="1:92" ht="12" customHeight="1">
      <c r="A28" s="17" t="s">
        <v>177</v>
      </c>
      <c r="B28" s="18">
        <v>87.5</v>
      </c>
      <c r="C28" s="18">
        <v>2809.2</v>
      </c>
      <c r="D28" s="18">
        <v>2808.41</v>
      </c>
      <c r="E28" s="18">
        <v>-1233.3999999999999</v>
      </c>
      <c r="F28" s="36" t="s">
        <v>193</v>
      </c>
      <c r="G28" s="97" t="s">
        <v>600</v>
      </c>
      <c r="H28" s="58" t="s">
        <v>171</v>
      </c>
      <c r="I28" s="58">
        <v>7</v>
      </c>
      <c r="J28" s="22">
        <v>43.885320217340336</v>
      </c>
      <c r="K28" s="20">
        <v>0.1006524660801545</v>
      </c>
      <c r="L28" s="22">
        <v>2.316312507642913</v>
      </c>
      <c r="M28" s="22">
        <v>15.765132995865811</v>
      </c>
      <c r="N28" s="20">
        <v>0.24396302997488395</v>
      </c>
      <c r="O28" s="22">
        <v>29.517641571017432</v>
      </c>
      <c r="P28" s="22">
        <v>2.9032960054348305</v>
      </c>
      <c r="Q28" s="22">
        <v>1.2265912333200657E-2</v>
      </c>
      <c r="R28" s="22">
        <v>0.15423359909006806</v>
      </c>
      <c r="S28" s="22">
        <v>1.7118951831383823E-2</v>
      </c>
      <c r="T28" s="34">
        <v>5.4400000000001114</v>
      </c>
      <c r="U28" s="20">
        <f t="shared" si="0"/>
        <v>100.35593725661111</v>
      </c>
      <c r="V28" s="20">
        <f t="shared" si="1"/>
        <v>94.915937256611002</v>
      </c>
      <c r="W28" s="20">
        <f t="shared" si="2"/>
        <v>1.0535638470243824</v>
      </c>
      <c r="X28" s="20"/>
      <c r="Y28" s="20">
        <f t="shared" si="3"/>
        <v>46.235986796077995</v>
      </c>
      <c r="Z28" s="20">
        <f t="shared" si="4"/>
        <v>0.10604379937589874</v>
      </c>
      <c r="AA28" s="20">
        <f t="shared" si="5"/>
        <v>2.4403831164629617</v>
      </c>
      <c r="AB28" s="20">
        <f t="shared" si="6"/>
        <v>16.60957416797541</v>
      </c>
      <c r="AC28" s="20">
        <f t="shared" si="7"/>
        <v>0.25703062839206348</v>
      </c>
      <c r="AD28" s="20">
        <f t="shared" si="8"/>
        <v>31.098720008647962</v>
      </c>
      <c r="AE28" s="20">
        <f t="shared" si="9"/>
        <v>3.0588077085364422</v>
      </c>
      <c r="AF28" s="20">
        <f t="shared" si="10"/>
        <v>1.2922921785030702E-2</v>
      </c>
      <c r="AG28" s="20">
        <f t="shared" si="11"/>
        <v>0.16249494399774839</v>
      </c>
      <c r="AH28" s="20">
        <f t="shared" si="12"/>
        <v>1.8035908748497836E-2</v>
      </c>
      <c r="AI28" s="20">
        <f t="shared" si="13"/>
        <v>100</v>
      </c>
      <c r="AJ28" s="20"/>
      <c r="AK28" s="20">
        <f t="shared" si="14"/>
        <v>14.945294836344274</v>
      </c>
      <c r="AL28" s="20">
        <f t="shared" si="15"/>
        <v>14.198030094527059</v>
      </c>
      <c r="AM28" s="20">
        <f t="shared" si="16"/>
        <v>0.82946386341710887</v>
      </c>
      <c r="AN28" s="66"/>
      <c r="AO28" s="46">
        <v>22.009102847661385</v>
      </c>
      <c r="AP28" s="27">
        <v>81.147753940589752</v>
      </c>
      <c r="AQ28" s="27">
        <v>603.92726916265099</v>
      </c>
      <c r="AR28" s="27">
        <v>77.038881715168074</v>
      </c>
      <c r="AS28" s="27">
        <v>4915.32605441137</v>
      </c>
      <c r="AT28" s="27">
        <v>173.94778365709703</v>
      </c>
      <c r="AU28" s="27">
        <v>110.254228091687</v>
      </c>
      <c r="AV28" s="46">
        <v>20.868367332361014</v>
      </c>
      <c r="AW28" s="46">
        <v>3.9608755617377249</v>
      </c>
      <c r="AX28" s="46">
        <v>4.8710497880633303</v>
      </c>
      <c r="AY28" s="46">
        <v>10.017236196798919</v>
      </c>
      <c r="AZ28" s="46"/>
      <c r="BA28" s="17" t="s">
        <v>177</v>
      </c>
      <c r="BB28" s="34">
        <v>8.5048829602220058E-2</v>
      </c>
      <c r="BC28" s="46">
        <v>84.142096215275998</v>
      </c>
      <c r="BD28" s="46">
        <v>577.69960254994351</v>
      </c>
      <c r="BE28" s="34">
        <v>0.22257969230769203</v>
      </c>
      <c r="BF28" s="34">
        <v>16.124960421719788</v>
      </c>
      <c r="BG28" s="46">
        <v>79.870663138398996</v>
      </c>
      <c r="BH28" s="46">
        <v>4826.8671501526296</v>
      </c>
      <c r="BI28" s="46">
        <v>159.01017682721201</v>
      </c>
      <c r="BJ28" s="46">
        <v>104.60457459031036</v>
      </c>
      <c r="BK28" s="46">
        <v>3.8121291469584255</v>
      </c>
      <c r="BL28" s="46" t="s">
        <v>203</v>
      </c>
      <c r="BM28" s="46">
        <v>2.0001549729224588</v>
      </c>
      <c r="BN28" s="46">
        <v>22.89783924865073</v>
      </c>
      <c r="BO28" s="46">
        <v>3.1200798692205973</v>
      </c>
      <c r="BP28" s="46">
        <v>5.6650532933713533</v>
      </c>
      <c r="BQ28" s="46">
        <v>0.76020092971172004</v>
      </c>
      <c r="BR28" s="46" t="s">
        <v>203</v>
      </c>
      <c r="BS28" s="46" t="s">
        <v>203</v>
      </c>
      <c r="BT28" s="46">
        <v>0.6472357584683035</v>
      </c>
      <c r="BU28" s="46">
        <v>9.0836798918249109</v>
      </c>
      <c r="BV28" s="46">
        <v>1.2162306205987476</v>
      </c>
      <c r="BW28" s="46">
        <v>2.3160531625188083</v>
      </c>
      <c r="BX28" s="46">
        <v>0.28996035692554106</v>
      </c>
      <c r="BY28" s="46">
        <v>1.0349321111111098</v>
      </c>
      <c r="BZ28" s="46">
        <v>0.25340355795261099</v>
      </c>
      <c r="CA28" s="46">
        <v>5.3577076923076852E-2</v>
      </c>
      <c r="CB28" s="46">
        <v>0.20961427706268215</v>
      </c>
      <c r="CC28" s="46">
        <v>5.3473480851063904E-2</v>
      </c>
      <c r="CD28" s="46">
        <v>0.35581124411794385</v>
      </c>
      <c r="CE28" s="46">
        <v>9.3393926537740965E-2</v>
      </c>
      <c r="CF28" s="46">
        <v>0.28563426097682482</v>
      </c>
      <c r="CG28" s="46">
        <v>5.6564922470506519E-2</v>
      </c>
      <c r="CH28" s="46">
        <v>0.31916693254384859</v>
      </c>
      <c r="CI28" s="46">
        <v>7.4325901378806666E-2</v>
      </c>
      <c r="CJ28" s="46">
        <v>9.7847168905739315E-2</v>
      </c>
      <c r="CK28" s="46">
        <v>4.402922257694767E-2</v>
      </c>
      <c r="CL28" s="46">
        <v>2.0474851595237338</v>
      </c>
      <c r="CM28" s="46">
        <v>0.47070234588915066</v>
      </c>
      <c r="CN28" s="46">
        <v>4.2827516426087002E-2</v>
      </c>
    </row>
    <row r="29" spans="1:92" ht="12" customHeight="1">
      <c r="A29" s="17" t="s">
        <v>147</v>
      </c>
      <c r="B29" s="36">
        <v>88.14</v>
      </c>
      <c r="C29" s="36">
        <v>2809.8399999999997</v>
      </c>
      <c r="D29" s="36">
        <v>2809.0499999999997</v>
      </c>
      <c r="E29" s="36">
        <v>-1234.0399999999997</v>
      </c>
      <c r="F29" s="36" t="s">
        <v>193</v>
      </c>
      <c r="G29" s="97" t="s">
        <v>600</v>
      </c>
      <c r="H29" s="58" t="s">
        <v>212</v>
      </c>
      <c r="I29" s="58">
        <v>5</v>
      </c>
      <c r="J29" s="34">
        <v>42.281220277693386</v>
      </c>
      <c r="K29" s="22">
        <v>0.10311628684512161</v>
      </c>
      <c r="L29" s="20">
        <v>1.7889521999263518</v>
      </c>
      <c r="M29" s="22">
        <v>15.503458047624941</v>
      </c>
      <c r="N29" s="22">
        <v>0.24577600264026389</v>
      </c>
      <c r="O29" s="20">
        <v>34.884090434314011</v>
      </c>
      <c r="P29" s="22">
        <v>1.7943583880189067</v>
      </c>
      <c r="Q29" s="22">
        <v>0.106427863430374</v>
      </c>
      <c r="R29" s="22">
        <v>7.2535109969385329E-3</v>
      </c>
      <c r="S29" s="22">
        <v>4.419112822767966E-3</v>
      </c>
      <c r="T29" s="22">
        <v>3.4990059642146782</v>
      </c>
      <c r="U29" s="20">
        <f t="shared" si="0"/>
        <v>100.21807808852772</v>
      </c>
      <c r="V29" s="20">
        <f t="shared" si="1"/>
        <v>96.719072124313044</v>
      </c>
      <c r="W29" s="20">
        <f t="shared" si="2"/>
        <v>1.0339222430863479</v>
      </c>
      <c r="X29" s="20"/>
      <c r="Y29" s="20">
        <f t="shared" si="3"/>
        <v>43.715494109940728</v>
      </c>
      <c r="Z29" s="20">
        <f t="shared" si="4"/>
        <v>0.10661422259364341</v>
      </c>
      <c r="AA29" s="20">
        <f t="shared" si="5"/>
        <v>1.8496374713221104</v>
      </c>
      <c r="AB29" s="20">
        <f t="shared" si="6"/>
        <v>16.02937012019547</v>
      </c>
      <c r="AC29" s="20">
        <f t="shared" si="7"/>
        <v>0.25411327594661781</v>
      </c>
      <c r="AD29" s="20">
        <f t="shared" si="8"/>
        <v>36.067437029872956</v>
      </c>
      <c r="AE29" s="20">
        <f t="shared" si="9"/>
        <v>1.8552270494413114</v>
      </c>
      <c r="AF29" s="20">
        <f t="shared" si="10"/>
        <v>0.11003813528481979</v>
      </c>
      <c r="AG29" s="20">
        <f t="shared" si="11"/>
        <v>7.49956636020618E-3</v>
      </c>
      <c r="AH29" s="20">
        <f t="shared" si="12"/>
        <v>4.5690190421678982E-3</v>
      </c>
      <c r="AI29" s="20">
        <f t="shared" si="13"/>
        <v>100.00000000000003</v>
      </c>
      <c r="AJ29" s="20"/>
      <c r="AK29" s="20">
        <f t="shared" si="14"/>
        <v>14.423227234151884</v>
      </c>
      <c r="AL29" s="20">
        <f t="shared" si="15"/>
        <v>13.70206587244429</v>
      </c>
      <c r="AM29" s="20">
        <f t="shared" si="16"/>
        <v>0.80048911149542945</v>
      </c>
      <c r="AO29" s="46">
        <v>19.952419686220058</v>
      </c>
      <c r="AP29" s="46">
        <v>78.645356800792754</v>
      </c>
      <c r="AQ29" s="27">
        <v>685.88412422578904</v>
      </c>
      <c r="AR29" s="27">
        <v>141.21165571914301</v>
      </c>
      <c r="AS29" s="27">
        <v>897.98168630311079</v>
      </c>
      <c r="AT29" s="27">
        <v>28.983029812122499</v>
      </c>
      <c r="AU29" s="27">
        <v>109.80260259869533</v>
      </c>
      <c r="AV29" s="27">
        <v>11.649695067685251</v>
      </c>
      <c r="AW29" s="46">
        <v>2.9626456124958387</v>
      </c>
      <c r="AX29" s="46">
        <v>3.4590560853135814</v>
      </c>
      <c r="AY29" s="46">
        <v>18.334234425579702</v>
      </c>
      <c r="BA29" s="17" t="s">
        <v>147</v>
      </c>
      <c r="BB29" s="34">
        <v>9.7701577451180813E-2</v>
      </c>
      <c r="BC29" s="46">
        <v>70.379991358410052</v>
      </c>
      <c r="BD29" s="46">
        <v>684.61357871121913</v>
      </c>
      <c r="BE29" s="34">
        <v>0.242992078420565</v>
      </c>
      <c r="BF29" s="34">
        <v>15.3330622668821</v>
      </c>
      <c r="BG29" s="46">
        <v>149.35876720851371</v>
      </c>
      <c r="BH29" s="46">
        <v>895.51114621055581</v>
      </c>
      <c r="BI29" s="46">
        <v>32.662344371081055</v>
      </c>
      <c r="BJ29" s="46">
        <v>144.73987601959422</v>
      </c>
      <c r="BK29" s="46">
        <v>3.1883490131376702</v>
      </c>
      <c r="BL29" s="46" t="s">
        <v>203</v>
      </c>
      <c r="BM29" s="46">
        <v>1.5909297358704919</v>
      </c>
      <c r="BN29" s="46">
        <v>13.471955145021461</v>
      </c>
      <c r="BO29" s="46">
        <v>3.3652808078070309</v>
      </c>
      <c r="BP29" s="46">
        <v>5.1683852438345301</v>
      </c>
      <c r="BQ29" s="46">
        <v>0.72570462621273157</v>
      </c>
      <c r="BR29" s="46" t="s">
        <v>203</v>
      </c>
      <c r="BS29" s="46" t="s">
        <v>203</v>
      </c>
      <c r="BT29" s="46">
        <v>0.44706736711874973</v>
      </c>
      <c r="BU29" s="46">
        <v>20.965754237225209</v>
      </c>
      <c r="BV29" s="46">
        <v>0.38730072167293439</v>
      </c>
      <c r="BW29" s="46">
        <v>0.86986613471848417</v>
      </c>
      <c r="BX29" s="46">
        <v>0.12046635390058454</v>
      </c>
      <c r="BY29" s="46">
        <v>0.53227021443957323</v>
      </c>
      <c r="BZ29" s="46">
        <v>0.18907931667527716</v>
      </c>
      <c r="CA29" s="46">
        <v>5.4123528846416233E-2</v>
      </c>
      <c r="CB29" s="46">
        <v>0.2255615532836111</v>
      </c>
      <c r="CC29" s="46">
        <v>5.4643592159235255E-2</v>
      </c>
      <c r="CD29" s="46">
        <v>0.43060736506442143</v>
      </c>
      <c r="CE29" s="46">
        <v>0.10500360492101823</v>
      </c>
      <c r="CF29" s="46">
        <v>0.37103221962844557</v>
      </c>
      <c r="CG29" s="46">
        <v>7.3145291560978987E-2</v>
      </c>
      <c r="CH29" s="46">
        <v>0.52132228852415863</v>
      </c>
      <c r="CI29" s="46">
        <v>8.7523288655165801E-2</v>
      </c>
      <c r="CJ29" s="46">
        <v>0.14663094451838718</v>
      </c>
      <c r="CK29" s="46">
        <v>3.9616873196908799E-2</v>
      </c>
      <c r="CL29" s="46">
        <v>5.6814680417495058</v>
      </c>
      <c r="CM29" s="46">
        <v>0.29085661841227017</v>
      </c>
      <c r="CN29" s="46">
        <v>5.4345836645434492E-2</v>
      </c>
    </row>
    <row r="30" spans="1:92" ht="12" customHeight="1">
      <c r="A30" s="17" t="s">
        <v>142</v>
      </c>
      <c r="B30" s="18">
        <v>88.19</v>
      </c>
      <c r="C30" s="18">
        <v>2809.89</v>
      </c>
      <c r="D30" s="18">
        <v>2809.1</v>
      </c>
      <c r="E30" s="18">
        <v>-1234.0899999999999</v>
      </c>
      <c r="F30" s="36" t="s">
        <v>193</v>
      </c>
      <c r="G30" s="97" t="s">
        <v>603</v>
      </c>
      <c r="H30" s="58" t="s">
        <v>210</v>
      </c>
      <c r="I30" s="58">
        <v>0</v>
      </c>
      <c r="J30" s="22">
        <v>44.480236883515822</v>
      </c>
      <c r="K30" s="20">
        <v>9.4720069287866415E-2</v>
      </c>
      <c r="L30" s="22">
        <v>14.367960274688148</v>
      </c>
      <c r="M30" s="22">
        <v>10.605605128945522</v>
      </c>
      <c r="N30" s="20">
        <v>0.1606903118463319</v>
      </c>
      <c r="O30" s="22">
        <v>19.505938985881766</v>
      </c>
      <c r="P30" s="22">
        <v>7.0607288372287824</v>
      </c>
      <c r="Q30" s="22">
        <v>1.0360967985181722</v>
      </c>
      <c r="R30" s="22">
        <v>0.10538155883230454</v>
      </c>
      <c r="S30" s="22">
        <v>1.56298955441069E-3</v>
      </c>
      <c r="T30" s="34">
        <v>3.1454953400067791</v>
      </c>
      <c r="U30" s="20">
        <f t="shared" si="0"/>
        <v>100.56441717830592</v>
      </c>
      <c r="V30" s="20">
        <f t="shared" si="1"/>
        <v>97.418921838299141</v>
      </c>
      <c r="W30" s="20">
        <f t="shared" si="2"/>
        <v>1.026494628692207</v>
      </c>
      <c r="X30" s="20"/>
      <c r="Y30" s="20">
        <f t="shared" si="3"/>
        <v>45.658724243885985</v>
      </c>
      <c r="Z30" s="20">
        <f t="shared" si="4"/>
        <v>9.722964235334855E-2</v>
      </c>
      <c r="AA30" s="20">
        <f t="shared" si="5"/>
        <v>14.748634047230391</v>
      </c>
      <c r="AB30" s="20">
        <f t="shared" si="6"/>
        <v>10.886596698893099</v>
      </c>
      <c r="AC30" s="20">
        <f t="shared" si="7"/>
        <v>0.16494774199313542</v>
      </c>
      <c r="AD30" s="20">
        <f t="shared" si="8"/>
        <v>20.022741596605549</v>
      </c>
      <c r="AE30" s="20">
        <f t="shared" si="9"/>
        <v>7.2478002260675174</v>
      </c>
      <c r="AF30" s="20">
        <f t="shared" si="10"/>
        <v>1.0635477984840955</v>
      </c>
      <c r="AG30" s="20">
        <f t="shared" si="11"/>
        <v>0.10817360410457241</v>
      </c>
      <c r="AH30" s="20">
        <f t="shared" si="12"/>
        <v>1.6044003823045992E-3</v>
      </c>
      <c r="AI30" s="20">
        <f t="shared" si="13"/>
        <v>100</v>
      </c>
      <c r="AJ30" s="20"/>
      <c r="AK30" s="20">
        <f t="shared" si="14"/>
        <v>9.7957597096640114</v>
      </c>
      <c r="AL30" s="20">
        <f t="shared" si="15"/>
        <v>9.3059717241808109</v>
      </c>
      <c r="AM30" s="20">
        <f t="shared" si="16"/>
        <v>0.54366466388635271</v>
      </c>
      <c r="AN30" s="66"/>
      <c r="AO30" s="46">
        <v>16.138764623650736</v>
      </c>
      <c r="AP30" s="27">
        <v>51.8830718972131</v>
      </c>
      <c r="AQ30" s="27">
        <v>421.93145716775899</v>
      </c>
      <c r="AR30" s="27">
        <v>97.819062997178918</v>
      </c>
      <c r="AS30" s="27">
        <v>1010.8740847755619</v>
      </c>
      <c r="AT30" s="27">
        <v>562.13091793358751</v>
      </c>
      <c r="AU30" s="27">
        <v>76.393196561485752</v>
      </c>
      <c r="AV30" s="46">
        <v>130.72577386439778</v>
      </c>
      <c r="AW30" s="46">
        <v>2.2593549284325598</v>
      </c>
      <c r="AX30" s="46">
        <v>10.60247814596695</v>
      </c>
      <c r="AY30" s="46">
        <v>28.518301805655639</v>
      </c>
      <c r="AZ30" s="46"/>
      <c r="BA30" s="17" t="s">
        <v>142</v>
      </c>
      <c r="BB30" s="34" t="s">
        <v>203</v>
      </c>
      <c r="BC30" s="46" t="s">
        <v>203</v>
      </c>
      <c r="BD30" s="46" t="s">
        <v>203</v>
      </c>
      <c r="BE30" s="34" t="s">
        <v>203</v>
      </c>
      <c r="BF30" s="34" t="s">
        <v>203</v>
      </c>
      <c r="BG30" s="46" t="s">
        <v>203</v>
      </c>
      <c r="BH30" s="46" t="s">
        <v>203</v>
      </c>
      <c r="BI30" s="46" t="s">
        <v>203</v>
      </c>
      <c r="BJ30" s="46" t="s">
        <v>203</v>
      </c>
      <c r="BK30" s="46">
        <v>9.7094964245005428</v>
      </c>
      <c r="BL30" s="46" t="s">
        <v>203</v>
      </c>
      <c r="BM30" s="46">
        <v>3.4351377934950342</v>
      </c>
      <c r="BN30" s="46" t="s">
        <v>203</v>
      </c>
      <c r="BO30" s="46" t="s">
        <v>203</v>
      </c>
      <c r="BP30" s="46" t="s">
        <v>203</v>
      </c>
      <c r="BQ30" s="46">
        <v>1.4279781040228405</v>
      </c>
      <c r="BR30" s="46" t="s">
        <v>203</v>
      </c>
      <c r="BS30" s="46" t="s">
        <v>203</v>
      </c>
      <c r="BT30" s="46">
        <v>0.86154562495326181</v>
      </c>
      <c r="BU30" s="46" t="s">
        <v>203</v>
      </c>
      <c r="BV30" s="46">
        <v>1.1805895427589594</v>
      </c>
      <c r="BW30" s="46">
        <v>2.957984805279426</v>
      </c>
      <c r="BX30" s="46">
        <v>0.2664121113628054</v>
      </c>
      <c r="BY30" s="46">
        <v>1.1288547843387087</v>
      </c>
      <c r="BZ30" s="46">
        <v>0.27059140399240228</v>
      </c>
      <c r="CA30" s="46">
        <v>0.14507120478722665</v>
      </c>
      <c r="CB30" s="46">
        <v>0.24650352749474913</v>
      </c>
      <c r="CC30" s="46">
        <v>3.407437930430933E-2</v>
      </c>
      <c r="CD30" s="46">
        <v>0.31217673745739583</v>
      </c>
      <c r="CE30" s="46">
        <v>6.3608327866004413E-2</v>
      </c>
      <c r="CF30" s="46">
        <v>0.20624442708427984</v>
      </c>
      <c r="CG30" s="46">
        <v>4.534185952226831E-2</v>
      </c>
      <c r="CH30" s="46">
        <v>0.2600636126041721</v>
      </c>
      <c r="CI30" s="46">
        <v>5.0257687165088744E-2</v>
      </c>
      <c r="CJ30" s="46">
        <v>0.29036166198916452</v>
      </c>
      <c r="CK30" s="46">
        <v>7.5158496973319694E-2</v>
      </c>
      <c r="CL30" s="46">
        <v>2.1678661646525041</v>
      </c>
      <c r="CM30" s="46">
        <v>0.11450498147863751</v>
      </c>
      <c r="CN30" s="46">
        <v>1.9410489087071461E-2</v>
      </c>
    </row>
    <row r="31" spans="1:92" ht="12" customHeight="1">
      <c r="A31" s="17" t="s">
        <v>85</v>
      </c>
      <c r="B31" s="36">
        <v>89.05</v>
      </c>
      <c r="C31" s="18">
        <v>2810.75</v>
      </c>
      <c r="D31" s="18">
        <v>2810.75</v>
      </c>
      <c r="E31" s="18">
        <v>-1234.95</v>
      </c>
      <c r="F31" s="36" t="s">
        <v>194</v>
      </c>
      <c r="G31" s="97" t="s">
        <v>594</v>
      </c>
      <c r="H31" s="58" t="s">
        <v>213</v>
      </c>
      <c r="I31" s="58">
        <v>4</v>
      </c>
      <c r="J31" s="22">
        <v>45.557850989955007</v>
      </c>
      <c r="K31" s="20">
        <v>6.651917599644E-2</v>
      </c>
      <c r="L31" s="22">
        <v>22.286863135511524</v>
      </c>
      <c r="M31" s="20">
        <v>6.8119745433312184</v>
      </c>
      <c r="N31" s="20">
        <v>9.3025919516180181E-2</v>
      </c>
      <c r="O31" s="22">
        <v>9.4217613674344225</v>
      </c>
      <c r="P31" s="22">
        <v>10.944979914026755</v>
      </c>
      <c r="Q31" s="22">
        <v>1.5057297248820829</v>
      </c>
      <c r="R31" s="22">
        <v>0.15237768011191313</v>
      </c>
      <c r="S31" s="22">
        <v>9.603818456652111E-4</v>
      </c>
      <c r="T31" s="22">
        <v>3.1221911638334303</v>
      </c>
      <c r="U31" s="20">
        <f t="shared" si="0"/>
        <v>99.964233996444648</v>
      </c>
      <c r="V31" s="20">
        <f t="shared" si="1"/>
        <v>96.842042832611213</v>
      </c>
      <c r="W31" s="20">
        <f t="shared" si="2"/>
        <v>1.0326093613374847</v>
      </c>
      <c r="X31" s="20"/>
      <c r="Y31" s="20">
        <f t="shared" si="3"/>
        <v>47.043463414645736</v>
      </c>
      <c r="Z31" s="20">
        <f t="shared" si="4"/>
        <v>6.8688323842379648E-2</v>
      </c>
      <c r="AA31" s="20">
        <f t="shared" si="5"/>
        <v>23.013623508576487</v>
      </c>
      <c r="AB31" s="20">
        <f t="shared" si="6"/>
        <v>7.0341086826364538</v>
      </c>
      <c r="AC31" s="20">
        <f t="shared" si="7"/>
        <v>9.6059435339435076E-2</v>
      </c>
      <c r="AD31" s="20">
        <f t="shared" si="8"/>
        <v>9.7289989883006456</v>
      </c>
      <c r="AE31" s="20">
        <f t="shared" si="9"/>
        <v>11.301888718874766</v>
      </c>
      <c r="AF31" s="20">
        <f t="shared" si="10"/>
        <v>1.5548306095573541</v>
      </c>
      <c r="AG31" s="20">
        <f t="shared" si="11"/>
        <v>0.15734661894245017</v>
      </c>
      <c r="AH31" s="20">
        <f t="shared" si="12"/>
        <v>9.9169928429246844E-4</v>
      </c>
      <c r="AI31" s="20">
        <f t="shared" si="13"/>
        <v>100</v>
      </c>
      <c r="AJ31" s="20"/>
      <c r="AK31" s="20">
        <f t="shared" si="14"/>
        <v>6.329290992636281</v>
      </c>
      <c r="AL31" s="20">
        <f t="shared" si="15"/>
        <v>6.0128264430044664</v>
      </c>
      <c r="AM31" s="20">
        <f t="shared" si="16"/>
        <v>0.35127565009131423</v>
      </c>
      <c r="AN31" s="61"/>
      <c r="AO31" s="35">
        <v>5.5419709999821674</v>
      </c>
      <c r="AP31" s="24">
        <v>22.498475736403076</v>
      </c>
      <c r="AQ31" s="24">
        <v>48.281630351807038</v>
      </c>
      <c r="AR31" s="24">
        <v>75.717835110266293</v>
      </c>
      <c r="AS31" s="24">
        <v>915.10799918335476</v>
      </c>
      <c r="AT31" s="24">
        <v>975.11869652036296</v>
      </c>
      <c r="AU31" s="24">
        <v>37.597732728965298</v>
      </c>
      <c r="AV31" s="24">
        <v>240.82412408556232</v>
      </c>
      <c r="AW31" s="24">
        <v>1.3368894790744441</v>
      </c>
      <c r="AX31" s="35">
        <v>7.3755659422060864</v>
      </c>
      <c r="AY31" s="35">
        <v>42.555627492114034</v>
      </c>
      <c r="BA31" s="17" t="s">
        <v>85</v>
      </c>
      <c r="BB31" s="34">
        <v>6.9355279811795637E-2</v>
      </c>
      <c r="BC31" s="46">
        <v>21.867936818044686</v>
      </c>
      <c r="BD31" s="46">
        <v>48.74064789534328</v>
      </c>
      <c r="BE31" s="34">
        <v>8.8999111521283633E-2</v>
      </c>
      <c r="BF31" s="34">
        <v>6.3257065009234363</v>
      </c>
      <c r="BG31" s="46">
        <v>74.550715185235646</v>
      </c>
      <c r="BH31" s="46">
        <v>920.43658938988006</v>
      </c>
      <c r="BI31" s="46">
        <v>999.26223367263071</v>
      </c>
      <c r="BJ31" s="46">
        <v>34.658050525217561</v>
      </c>
      <c r="BK31" s="46">
        <v>13.34878060684431</v>
      </c>
      <c r="BL31" s="46">
        <v>0.3430652511111339</v>
      </c>
      <c r="BM31" s="46">
        <v>2.6873846099301182</v>
      </c>
      <c r="BN31" s="46">
        <v>231.753492355741</v>
      </c>
      <c r="BO31" s="46">
        <v>1.5625782783300006</v>
      </c>
      <c r="BP31" s="46">
        <v>1.0823536452465501</v>
      </c>
      <c r="BQ31" s="46">
        <v>0.21707128353644101</v>
      </c>
      <c r="BR31" s="46">
        <v>-1.2407101257394712E-2</v>
      </c>
      <c r="BS31" s="46">
        <v>4.2555155662786817</v>
      </c>
      <c r="BT31" s="46">
        <v>0.96450169878781455</v>
      </c>
      <c r="BU31" s="46">
        <v>41.579945297394929</v>
      </c>
      <c r="BV31" s="46">
        <v>1.4559527377317933</v>
      </c>
      <c r="BW31" s="46">
        <v>2.5680559183537572</v>
      </c>
      <c r="BX31" s="46">
        <v>0.27480462761036401</v>
      </c>
      <c r="BY31" s="46">
        <v>1.2527812557316582</v>
      </c>
      <c r="BZ31" s="46">
        <v>0.25306556367784105</v>
      </c>
      <c r="CA31" s="46">
        <v>0.22016955570506136</v>
      </c>
      <c r="CB31" s="46">
        <v>0.22713421106687326</v>
      </c>
      <c r="CC31" s="46">
        <v>2.6587423911195965E-2</v>
      </c>
      <c r="CD31" s="46">
        <v>0.21957269314795827</v>
      </c>
      <c r="CE31" s="46">
        <v>3.9953313416497938E-2</v>
      </c>
      <c r="CF31" s="46">
        <v>0.13600391728102804</v>
      </c>
      <c r="CG31" s="46">
        <v>2.5926561395420919E-2</v>
      </c>
      <c r="CH31" s="46">
        <v>0.15614298335558036</v>
      </c>
      <c r="CI31" s="46">
        <v>1.6662172725140138E-2</v>
      </c>
      <c r="CJ31" s="46">
        <v>2.5351829682449558E-2</v>
      </c>
      <c r="CK31" s="46">
        <v>1.976259365349959E-2</v>
      </c>
      <c r="CL31" s="46">
        <v>5.6421015069051625</v>
      </c>
      <c r="CM31" s="46">
        <v>0.23834814869681875</v>
      </c>
      <c r="CN31" s="46">
        <v>2.4774658658040068E-2</v>
      </c>
    </row>
    <row r="32" spans="1:92" ht="12" customHeight="1">
      <c r="A32" s="17" t="s">
        <v>148</v>
      </c>
      <c r="B32" s="18">
        <v>89.194999999999993</v>
      </c>
      <c r="C32" s="36">
        <v>2810.895</v>
      </c>
      <c r="D32" s="36">
        <v>2810.895</v>
      </c>
      <c r="E32" s="36">
        <v>-1235.095</v>
      </c>
      <c r="F32" s="36" t="s">
        <v>194</v>
      </c>
      <c r="G32" s="97" t="s">
        <v>592</v>
      </c>
      <c r="H32" s="58" t="s">
        <v>212</v>
      </c>
      <c r="I32" s="58">
        <v>5</v>
      </c>
      <c r="J32" s="52">
        <v>45.897768861993725</v>
      </c>
      <c r="K32" s="22">
        <v>4.7977050691098373E-2</v>
      </c>
      <c r="L32" s="20">
        <v>20.126923262340373</v>
      </c>
      <c r="M32" s="22">
        <v>6.7019983999795771</v>
      </c>
      <c r="N32" s="20">
        <v>8.6932055931182931E-2</v>
      </c>
      <c r="O32" s="20">
        <v>11.150073920711327</v>
      </c>
      <c r="P32" s="22">
        <v>11.183829475238227</v>
      </c>
      <c r="Q32" s="22">
        <v>1.8091937318894797</v>
      </c>
      <c r="R32" s="22">
        <v>5.6683861635417061E-2</v>
      </c>
      <c r="S32" s="22">
        <v>3.7577339246062549E-3</v>
      </c>
      <c r="T32" s="22">
        <v>3.7153528602320276</v>
      </c>
      <c r="U32" s="20">
        <f t="shared" si="0"/>
        <v>100.78049121456704</v>
      </c>
      <c r="V32" s="20">
        <f t="shared" si="1"/>
        <v>97.065138354335005</v>
      </c>
      <c r="W32" s="20">
        <f t="shared" si="2"/>
        <v>1.0302360012608371</v>
      </c>
      <c r="X32" s="20"/>
      <c r="Y32" s="20">
        <f t="shared" si="3"/>
        <v>47.285533859174578</v>
      </c>
      <c r="Z32" s="20">
        <f t="shared" si="4"/>
        <v>4.9427684856285674E-2</v>
      </c>
      <c r="AA32" s="20">
        <f t="shared" si="5"/>
        <v>20.73548093947727</v>
      </c>
      <c r="AB32" s="20">
        <f t="shared" si="6"/>
        <v>6.9046400320514882</v>
      </c>
      <c r="AC32" s="20">
        <f t="shared" si="7"/>
        <v>8.9560533683925345E-2</v>
      </c>
      <c r="AD32" s="20">
        <f t="shared" si="8"/>
        <v>11.487207569836382</v>
      </c>
      <c r="AE32" s="20">
        <f t="shared" si="9"/>
        <v>11.521983757352517</v>
      </c>
      <c r="AF32" s="20">
        <f t="shared" si="10"/>
        <v>1.8638965158479888</v>
      </c>
      <c r="AG32" s="20">
        <f t="shared" si="11"/>
        <v>5.8397754947294649E-2</v>
      </c>
      <c r="AH32" s="20">
        <f t="shared" si="12"/>
        <v>3.8713527722885402E-3</v>
      </c>
      <c r="AI32" s="20">
        <f t="shared" si="13"/>
        <v>100.00000000000001</v>
      </c>
      <c r="AJ32" s="20"/>
      <c r="AK32" s="20">
        <f t="shared" si="14"/>
        <v>6.2127951008399291</v>
      </c>
      <c r="AL32" s="20">
        <f t="shared" si="15"/>
        <v>5.9021553457979321</v>
      </c>
      <c r="AM32" s="20">
        <f t="shared" si="16"/>
        <v>0.34481012809661676</v>
      </c>
      <c r="AO32" s="35">
        <v>3.8078321950742997</v>
      </c>
      <c r="AP32" s="35">
        <v>15.661173272394858</v>
      </c>
      <c r="AQ32" s="24">
        <v>43.467449198418464</v>
      </c>
      <c r="AR32" s="24">
        <v>60.413656214056303</v>
      </c>
      <c r="AS32" s="24">
        <v>541.12196851967997</v>
      </c>
      <c r="AT32" s="24">
        <v>138.777079951161</v>
      </c>
      <c r="AU32" s="24">
        <v>68.818496468537631</v>
      </c>
      <c r="AV32" s="24">
        <v>200.49222564515233</v>
      </c>
      <c r="AW32" s="24">
        <v>1.0535698788995738</v>
      </c>
      <c r="AX32" s="24">
        <v>1.8968650735555099</v>
      </c>
      <c r="AY32" s="35">
        <v>45.70896048070496</v>
      </c>
      <c r="BA32" s="17" t="s">
        <v>148</v>
      </c>
      <c r="BB32" s="34">
        <v>4.477647224016397E-2</v>
      </c>
      <c r="BC32" s="46">
        <v>14.414119261462563</v>
      </c>
      <c r="BD32" s="46">
        <v>50.128147911921999</v>
      </c>
      <c r="BE32" s="34">
        <v>7.8858079320807975E-2</v>
      </c>
      <c r="BF32" s="34">
        <v>6.4445265128407003</v>
      </c>
      <c r="BG32" s="46">
        <v>68.069557196001568</v>
      </c>
      <c r="BH32" s="46">
        <v>530.94920020421603</v>
      </c>
      <c r="BI32" s="46">
        <v>142.47969251673251</v>
      </c>
      <c r="BJ32" s="46">
        <v>34.128872909256451</v>
      </c>
      <c r="BK32" s="46">
        <v>13.028348708500287</v>
      </c>
      <c r="BL32" s="46" t="s">
        <v>203</v>
      </c>
      <c r="BM32" s="46">
        <v>2.7296547246323613</v>
      </c>
      <c r="BN32" s="46">
        <v>198.90644780963234</v>
      </c>
      <c r="BO32" s="46">
        <v>1.0872407458575102</v>
      </c>
      <c r="BP32" s="46">
        <v>1.8640837046369401</v>
      </c>
      <c r="BQ32" s="46">
        <v>0.39857330398113344</v>
      </c>
      <c r="BR32" s="46" t="s">
        <v>203</v>
      </c>
      <c r="BS32" s="46" t="s">
        <v>203</v>
      </c>
      <c r="BT32" s="46">
        <v>1.140657214043368</v>
      </c>
      <c r="BU32" s="46">
        <v>51.147419318219178</v>
      </c>
      <c r="BV32" s="46">
        <v>1.3965816286280834</v>
      </c>
      <c r="BW32" s="46">
        <v>2.5751987812885639</v>
      </c>
      <c r="BX32" s="46">
        <v>0.26303186139931123</v>
      </c>
      <c r="BY32" s="46">
        <v>1.0299730767169322</v>
      </c>
      <c r="BZ32" s="46">
        <v>0.17826230189003051</v>
      </c>
      <c r="CA32" s="46">
        <v>0.23215424688350894</v>
      </c>
      <c r="CB32" s="46">
        <v>0.21509583857617526</v>
      </c>
      <c r="CC32" s="46">
        <v>3.0390778668981478E-2</v>
      </c>
      <c r="CD32" s="46">
        <v>0.18885345057391778</v>
      </c>
      <c r="CE32" s="46">
        <v>4.933500415470201E-2</v>
      </c>
      <c r="CF32" s="46">
        <v>0.14678216209355729</v>
      </c>
      <c r="CG32" s="46">
        <v>2.3431992422753171E-2</v>
      </c>
      <c r="CH32" s="46">
        <v>0.13668110706190209</v>
      </c>
      <c r="CI32" s="46">
        <v>2.5722352911723832E-2</v>
      </c>
      <c r="CJ32" s="46">
        <v>2.6984680459391983E-2</v>
      </c>
      <c r="CK32" s="46">
        <v>2.1472411801270502E-2</v>
      </c>
      <c r="CL32" s="46">
        <v>0.49261891278599257</v>
      </c>
      <c r="CM32" s="46">
        <v>0.43099297343148046</v>
      </c>
      <c r="CN32" s="46">
        <v>5.0563495137504244E-2</v>
      </c>
    </row>
    <row r="33" spans="1:92" ht="12" customHeight="1">
      <c r="A33" s="17" t="s">
        <v>149</v>
      </c>
      <c r="B33" s="36">
        <v>90.53</v>
      </c>
      <c r="C33" s="18">
        <v>2812.23</v>
      </c>
      <c r="D33" s="18">
        <v>2812.23</v>
      </c>
      <c r="E33" s="18">
        <v>-1236.43</v>
      </c>
      <c r="F33" s="36" t="s">
        <v>194</v>
      </c>
      <c r="G33" s="97" t="s">
        <v>297</v>
      </c>
      <c r="H33" s="58" t="s">
        <v>211</v>
      </c>
      <c r="I33" s="58">
        <v>6</v>
      </c>
      <c r="J33" s="26">
        <v>43.848853844881027</v>
      </c>
      <c r="K33" s="52">
        <v>3.3062785813252747E-2</v>
      </c>
      <c r="L33" s="22">
        <v>21.244727630643698</v>
      </c>
      <c r="M33" s="20">
        <v>7.0105506631710375</v>
      </c>
      <c r="N33" s="22">
        <v>9.0299141795364662E-2</v>
      </c>
      <c r="O33" s="20">
        <v>11.937135243146937</v>
      </c>
      <c r="P33" s="20">
        <v>10.750350539803616</v>
      </c>
      <c r="Q33" s="22">
        <v>1.5107573372144134</v>
      </c>
      <c r="R33" s="22">
        <v>0.329126217132307</v>
      </c>
      <c r="S33" s="22">
        <v>1.4119502190490444E-2</v>
      </c>
      <c r="T33" s="22">
        <v>3.9317433389881846</v>
      </c>
      <c r="U33" s="20">
        <f t="shared" si="0"/>
        <v>100.70072624478034</v>
      </c>
      <c r="V33" s="20">
        <f t="shared" si="1"/>
        <v>96.768982905792157</v>
      </c>
      <c r="W33" s="20">
        <f t="shared" si="2"/>
        <v>1.0333889744129412</v>
      </c>
      <c r="X33" s="20"/>
      <c r="Y33" s="20">
        <f t="shared" si="3"/>
        <v>45.312922103944558</v>
      </c>
      <c r="Z33" s="20">
        <f t="shared" si="4"/>
        <v>3.4166718322792E-2</v>
      </c>
      <c r="AA33" s="20">
        <f t="shared" si="5"/>
        <v>21.954067297913166</v>
      </c>
      <c r="AB33" s="20">
        <f t="shared" si="6"/>
        <v>7.2446257598842836</v>
      </c>
      <c r="AC33" s="20">
        <f t="shared" si="7"/>
        <v>9.3314137530280644E-2</v>
      </c>
      <c r="AD33" s="20">
        <f t="shared" si="8"/>
        <v>12.335703946344189</v>
      </c>
      <c r="AE33" s="20">
        <f t="shared" si="9"/>
        <v>11.109293718907267</v>
      </c>
      <c r="AF33" s="20">
        <f t="shared" si="10"/>
        <v>1.5611999752908285</v>
      </c>
      <c r="AG33" s="20">
        <f t="shared" si="11"/>
        <v>0.34011540397476575</v>
      </c>
      <c r="AH33" s="20">
        <f t="shared" si="12"/>
        <v>1.4590937887852196E-2</v>
      </c>
      <c r="AI33" s="20">
        <f t="shared" si="13"/>
        <v>99.999999999999986</v>
      </c>
      <c r="AJ33" s="20"/>
      <c r="AK33" s="20">
        <f t="shared" si="14"/>
        <v>6.5187142587438789</v>
      </c>
      <c r="AL33" s="20">
        <f t="shared" si="15"/>
        <v>6.1927785458066849</v>
      </c>
      <c r="AM33" s="20">
        <f t="shared" si="16"/>
        <v>0.36178864136028543</v>
      </c>
      <c r="AO33" s="35">
        <v>3.1504176570873157</v>
      </c>
      <c r="AP33" s="27">
        <v>9.9043009587607589</v>
      </c>
      <c r="AQ33" s="35">
        <v>17.022010196021991</v>
      </c>
      <c r="AR33" s="35">
        <v>30.506577718953469</v>
      </c>
      <c r="AS33" s="24">
        <v>401.16715935881558</v>
      </c>
      <c r="AT33" s="24">
        <v>18.686164204157542</v>
      </c>
      <c r="AU33" s="24">
        <v>35.412481843329068</v>
      </c>
      <c r="AV33" s="24">
        <v>211.84050237887701</v>
      </c>
      <c r="AW33" s="24">
        <v>0.97360243252152678</v>
      </c>
      <c r="AX33" s="24">
        <v>1.9850481198077401</v>
      </c>
      <c r="AY33" s="24">
        <v>44.194621401911036</v>
      </c>
      <c r="BA33" s="17" t="s">
        <v>149</v>
      </c>
      <c r="BB33" s="34">
        <v>3.7823445051106942E-2</v>
      </c>
      <c r="BC33" s="46">
        <v>11.702398056246734</v>
      </c>
      <c r="BD33" s="46">
        <v>21.835806720698127</v>
      </c>
      <c r="BE33" s="34">
        <v>8.5500748428300521E-2</v>
      </c>
      <c r="BF33" s="34">
        <v>6.9971262414289424</v>
      </c>
      <c r="BG33" s="46">
        <v>30.348791863212899</v>
      </c>
      <c r="BH33" s="46">
        <v>405.0118295092596</v>
      </c>
      <c r="BI33" s="46">
        <v>19.514311613174321</v>
      </c>
      <c r="BJ33" s="46">
        <v>30.665481139782809</v>
      </c>
      <c r="BK33" s="46">
        <v>13.061833940320295</v>
      </c>
      <c r="BL33" s="46" t="s">
        <v>203</v>
      </c>
      <c r="BM33" s="46">
        <v>8.3100937831073232</v>
      </c>
      <c r="BN33" s="46">
        <v>219.86072957613138</v>
      </c>
      <c r="BO33" s="46">
        <v>0.52710446759837404</v>
      </c>
      <c r="BP33" s="46">
        <v>2.2362512773157728</v>
      </c>
      <c r="BQ33" s="46">
        <v>0.1686000558538</v>
      </c>
      <c r="BR33" s="46" t="s">
        <v>203</v>
      </c>
      <c r="BS33" s="46" t="s">
        <v>203</v>
      </c>
      <c r="BT33" s="46">
        <v>0.66960564846635617</v>
      </c>
      <c r="BU33" s="46">
        <v>43.354421665058446</v>
      </c>
      <c r="BV33" s="46">
        <v>1.4060128072871803</v>
      </c>
      <c r="BW33" s="46">
        <v>2.5608903246292694</v>
      </c>
      <c r="BX33" s="46">
        <v>0.31029744142705917</v>
      </c>
      <c r="BY33" s="46">
        <v>1.0354325530680202</v>
      </c>
      <c r="BZ33" s="46">
        <v>0.22830935089344589</v>
      </c>
      <c r="CA33" s="46">
        <v>0.20199433284915685</v>
      </c>
      <c r="CB33" s="46">
        <v>0.14639926621536065</v>
      </c>
      <c r="CC33" s="46">
        <v>1.9801447029352999E-2</v>
      </c>
      <c r="CD33" s="46">
        <v>0.13684803701865009</v>
      </c>
      <c r="CE33" s="46">
        <v>2.906154046762021E-2</v>
      </c>
      <c r="CF33" s="46">
        <v>8.7264597420933745E-2</v>
      </c>
      <c r="CG33" s="46">
        <v>1.20553752821554E-2</v>
      </c>
      <c r="CH33" s="46">
        <v>7.703137147738516E-2</v>
      </c>
      <c r="CI33" s="46">
        <v>1.6460755959063399E-2</v>
      </c>
      <c r="CJ33" s="46">
        <v>4.8443848085923474E-2</v>
      </c>
      <c r="CK33" s="46">
        <v>1.23084175829894E-2</v>
      </c>
      <c r="CL33" s="46">
        <v>0.91574462314941585</v>
      </c>
      <c r="CM33" s="46">
        <v>0.30914507748368136</v>
      </c>
      <c r="CN33" s="46">
        <v>3.9025333024960862E-2</v>
      </c>
    </row>
    <row r="34" spans="1:92" ht="12" customHeight="1">
      <c r="A34" s="17" t="s">
        <v>150</v>
      </c>
      <c r="B34" s="18">
        <v>90.61</v>
      </c>
      <c r="C34" s="36">
        <v>2812.31</v>
      </c>
      <c r="D34" s="36">
        <v>2812.31</v>
      </c>
      <c r="E34" s="36">
        <v>-1236.51</v>
      </c>
      <c r="F34" s="36" t="s">
        <v>194</v>
      </c>
      <c r="G34" s="97" t="s">
        <v>297</v>
      </c>
      <c r="H34" s="58" t="s">
        <v>211</v>
      </c>
      <c r="I34" s="58">
        <v>6</v>
      </c>
      <c r="J34" s="26">
        <v>36.01160633203525</v>
      </c>
      <c r="K34" s="52">
        <v>0.20218583951735855</v>
      </c>
      <c r="L34" s="22">
        <v>6.2309222028696283</v>
      </c>
      <c r="M34" s="20">
        <v>15.148134860890137</v>
      </c>
      <c r="N34" s="22">
        <v>0.19408976017514182</v>
      </c>
      <c r="O34" s="20">
        <v>33.025490331684999</v>
      </c>
      <c r="P34" s="20">
        <v>3.3922331174962803</v>
      </c>
      <c r="Q34" s="22">
        <v>0.43069584367125191</v>
      </c>
      <c r="R34" s="22">
        <v>0.31083152400872283</v>
      </c>
      <c r="S34" s="22">
        <v>1.6692687020892553E-2</v>
      </c>
      <c r="T34" s="22">
        <v>5.7816698178922916</v>
      </c>
      <c r="U34" s="20">
        <f t="shared" si="0"/>
        <v>100.74455231726193</v>
      </c>
      <c r="V34" s="20">
        <f t="shared" si="1"/>
        <v>94.962882499369641</v>
      </c>
      <c r="W34" s="20">
        <f t="shared" si="2"/>
        <v>1.0530430139445672</v>
      </c>
      <c r="X34" s="20"/>
      <c r="Y34" s="20">
        <f t="shared" si="3"/>
        <v>37.921770468871664</v>
      </c>
      <c r="Z34" s="20">
        <f t="shared" si="4"/>
        <v>0.21291038582227184</v>
      </c>
      <c r="AA34" s="20">
        <f t="shared" si="5"/>
        <v>6.5614290961639554</v>
      </c>
      <c r="AB34" s="20">
        <f t="shared" si="6"/>
        <v>15.951637589550517</v>
      </c>
      <c r="AC34" s="20">
        <f t="shared" si="7"/>
        <v>0.20438486603060957</v>
      </c>
      <c r="AD34" s="20">
        <f t="shared" si="8"/>
        <v>34.777261875874736</v>
      </c>
      <c r="AE34" s="20">
        <f t="shared" si="9"/>
        <v>3.5721673860508583</v>
      </c>
      <c r="AF34" s="20">
        <f t="shared" si="10"/>
        <v>0.45354124931297329</v>
      </c>
      <c r="AG34" s="20">
        <f t="shared" si="11"/>
        <v>0.3273189648711286</v>
      </c>
      <c r="AH34" s="20">
        <f t="shared" si="12"/>
        <v>1.7578117451314053E-2</v>
      </c>
      <c r="AI34" s="20">
        <f t="shared" si="13"/>
        <v>100.00000000000003</v>
      </c>
      <c r="AJ34" s="20"/>
      <c r="AK34" s="20">
        <f t="shared" si="14"/>
        <v>14.353283503077556</v>
      </c>
      <c r="AL34" s="20">
        <f t="shared" si="15"/>
        <v>13.635619327923678</v>
      </c>
      <c r="AM34" s="20">
        <f t="shared" si="16"/>
        <v>0.79660723442080483</v>
      </c>
      <c r="AO34" s="35">
        <v>12.013134788064912</v>
      </c>
      <c r="AP34" s="27">
        <v>64.134937361751284</v>
      </c>
      <c r="AQ34" s="35">
        <v>94.573472373254631</v>
      </c>
      <c r="AR34" s="35">
        <v>65.658143892761174</v>
      </c>
      <c r="AS34" s="24">
        <v>800.22494400385324</v>
      </c>
      <c r="AT34" s="24">
        <v>20.9979600781346</v>
      </c>
      <c r="AU34" s="24">
        <v>73.862921772736271</v>
      </c>
      <c r="AV34" s="24">
        <v>66.138117593198103</v>
      </c>
      <c r="AW34" s="24">
        <v>7.4567193943761811</v>
      </c>
      <c r="AX34" s="24">
        <v>51.651075720377897</v>
      </c>
      <c r="AY34" s="24">
        <v>27.56865867295744</v>
      </c>
      <c r="BA34" s="17" t="s">
        <v>150</v>
      </c>
      <c r="BB34" s="34">
        <v>0.22352177188917169</v>
      </c>
      <c r="BC34" s="46">
        <v>73.838712409698019</v>
      </c>
      <c r="BD34" s="46">
        <v>105.872618452431</v>
      </c>
      <c r="BE34" s="34">
        <v>0.19408976017514185</v>
      </c>
      <c r="BF34" s="34">
        <v>15.532312531341526</v>
      </c>
      <c r="BG34" s="46">
        <v>69.293009685528006</v>
      </c>
      <c r="BH34" s="46">
        <v>819.23701843879996</v>
      </c>
      <c r="BI34" s="46">
        <v>21.16041818953812</v>
      </c>
      <c r="BJ34" s="46">
        <v>73.074038259230193</v>
      </c>
      <c r="BK34" s="46">
        <v>6.8711241085549428</v>
      </c>
      <c r="BL34" s="46" t="s">
        <v>203</v>
      </c>
      <c r="BM34" s="46">
        <v>18.434237761964884</v>
      </c>
      <c r="BN34" s="46">
        <v>65.275951636380569</v>
      </c>
      <c r="BO34" s="46">
        <v>7.6619830685042913</v>
      </c>
      <c r="BP34" s="46">
        <v>54.148112350543165</v>
      </c>
      <c r="BQ34" s="46">
        <v>3.4341158491380033</v>
      </c>
      <c r="BR34" s="46" t="s">
        <v>203</v>
      </c>
      <c r="BS34" s="46" t="s">
        <v>203</v>
      </c>
      <c r="BT34" s="46">
        <v>1.0581846907288794</v>
      </c>
      <c r="BU34" s="46">
        <v>30.238478051290151</v>
      </c>
      <c r="BV34" s="46">
        <v>2.6307211149218324</v>
      </c>
      <c r="BW34" s="46">
        <v>6.5123364669028891</v>
      </c>
      <c r="BX34" s="46">
        <v>0.98697254121951239</v>
      </c>
      <c r="BY34" s="46">
        <v>4.0954145039345615</v>
      </c>
      <c r="BZ34" s="46">
        <v>1.1040343603511285</v>
      </c>
      <c r="CA34" s="46">
        <v>0.21465021042677487</v>
      </c>
      <c r="CB34" s="46">
        <v>1.2219594006508969</v>
      </c>
      <c r="CC34" s="46">
        <v>0.19341007713580571</v>
      </c>
      <c r="CD34" s="46">
        <v>1.2822665866609975</v>
      </c>
      <c r="CE34" s="46">
        <v>0.25100078389127489</v>
      </c>
      <c r="CF34" s="46">
        <v>0.79471153235187719</v>
      </c>
      <c r="CG34" s="46">
        <v>0.11459440674578864</v>
      </c>
      <c r="CH34" s="46">
        <v>0.71556675721575991</v>
      </c>
      <c r="CI34" s="46">
        <v>0.10009300167723066</v>
      </c>
      <c r="CJ34" s="46">
        <v>1.2993588012684782</v>
      </c>
      <c r="CK34" s="46">
        <v>0.23384513262202061</v>
      </c>
      <c r="CL34" s="46">
        <v>1.0260183091814423</v>
      </c>
      <c r="CM34" s="46">
        <v>1.4819624869441634</v>
      </c>
      <c r="CN34" s="46">
        <v>0.35299622164356592</v>
      </c>
    </row>
    <row r="35" spans="1:92" ht="12" customHeight="1">
      <c r="A35" s="17" t="s">
        <v>151</v>
      </c>
      <c r="B35" s="36">
        <v>90.775000000000006</v>
      </c>
      <c r="C35" s="36">
        <v>2812.4749999999999</v>
      </c>
      <c r="D35" s="36">
        <v>2812.4749999999999</v>
      </c>
      <c r="E35" s="36">
        <v>-1236.675</v>
      </c>
      <c r="F35" s="36" t="s">
        <v>194</v>
      </c>
      <c r="G35" s="97" t="s">
        <v>297</v>
      </c>
      <c r="H35" s="58" t="s">
        <v>211</v>
      </c>
      <c r="I35" s="58">
        <v>6</v>
      </c>
      <c r="J35" s="26">
        <v>40.331187304608676</v>
      </c>
      <c r="K35" s="52">
        <v>9.4446245864910378E-2</v>
      </c>
      <c r="L35" s="22">
        <v>10.604264862929957</v>
      </c>
      <c r="M35" s="20">
        <v>12.721201409377279</v>
      </c>
      <c r="N35" s="22">
        <v>0.16836794710159086</v>
      </c>
      <c r="O35" s="20">
        <v>23.121570834003421</v>
      </c>
      <c r="P35" s="20">
        <v>5.4006286582443472</v>
      </c>
      <c r="Q35" s="22">
        <v>0.66105648719715848</v>
      </c>
      <c r="R35" s="22">
        <v>0.19228433930627628</v>
      </c>
      <c r="S35" s="22">
        <v>1.1532277128689504E-2</v>
      </c>
      <c r="T35" s="22">
        <v>6.1608557844691507</v>
      </c>
      <c r="U35" s="20">
        <f t="shared" si="0"/>
        <v>99.467396150231451</v>
      </c>
      <c r="V35" s="20">
        <f t="shared" si="1"/>
        <v>93.306540365762302</v>
      </c>
      <c r="W35" s="20">
        <f t="shared" si="2"/>
        <v>1.0717362320797588</v>
      </c>
      <c r="X35" s="20"/>
      <c r="Y35" s="20">
        <f t="shared" si="3"/>
        <v>43.224394717144307</v>
      </c>
      <c r="Z35" s="20">
        <f t="shared" si="4"/>
        <v>0.10122146367733754</v>
      </c>
      <c r="AA35" s="20">
        <f t="shared" si="5"/>
        <v>11.364974868172332</v>
      </c>
      <c r="AB35" s="20">
        <f t="shared" si="6"/>
        <v>13.633772466013722</v>
      </c>
      <c r="AC35" s="20">
        <f t="shared" si="7"/>
        <v>0.18044602922966313</v>
      </c>
      <c r="AD35" s="20">
        <f t="shared" si="8"/>
        <v>24.780225205400072</v>
      </c>
      <c r="AE35" s="20">
        <f t="shared" si="9"/>
        <v>5.7880494090487602</v>
      </c>
      <c r="AF35" s="20">
        <f t="shared" si="10"/>
        <v>0.7084781887805639</v>
      </c>
      <c r="AG35" s="20">
        <f t="shared" si="11"/>
        <v>0.20607809329605439</v>
      </c>
      <c r="AH35" s="20">
        <f t="shared" si="12"/>
        <v>1.2359559237201268E-2</v>
      </c>
      <c r="AI35" s="20">
        <f t="shared" si="13"/>
        <v>100.00000000000003</v>
      </c>
      <c r="AJ35" s="20"/>
      <c r="AK35" s="20">
        <f t="shared" si="14"/>
        <v>12.267668464919147</v>
      </c>
      <c r="AL35" s="20">
        <f t="shared" si="15"/>
        <v>11.654285041673189</v>
      </c>
      <c r="AM35" s="20">
        <f t="shared" si="16"/>
        <v>0.68085559980301347</v>
      </c>
      <c r="AO35" s="35">
        <v>16.167483164480931</v>
      </c>
      <c r="AP35" s="27">
        <v>62.358479995116184</v>
      </c>
      <c r="AQ35" s="35">
        <v>490.19755193571183</v>
      </c>
      <c r="AR35" s="35">
        <v>54.403280390637505</v>
      </c>
      <c r="AS35" s="24">
        <v>4654.2221032716252</v>
      </c>
      <c r="AT35" s="24">
        <v>291.20859276682302</v>
      </c>
      <c r="AU35" s="24">
        <v>81.603532647017488</v>
      </c>
      <c r="AV35" s="24">
        <v>101.7421910102854</v>
      </c>
      <c r="AW35" s="24">
        <v>2.9960482671059037</v>
      </c>
      <c r="AX35" s="24">
        <v>6.6389194241572804</v>
      </c>
      <c r="AY35" s="24">
        <v>21.966747438044067</v>
      </c>
      <c r="BA35" s="17" t="s">
        <v>151</v>
      </c>
      <c r="BB35" s="34">
        <v>0.10039050669131884</v>
      </c>
      <c r="BC35" s="46">
        <v>60.349876685833628</v>
      </c>
      <c r="BD35" s="46">
        <v>477.82072203926526</v>
      </c>
      <c r="BE35" s="34">
        <v>0.15973814323669241</v>
      </c>
      <c r="BF35" s="34">
        <v>12.620108519580199</v>
      </c>
      <c r="BG35" s="46">
        <v>53.824784436030001</v>
      </c>
      <c r="BH35" s="46">
        <v>4496.3986580717101</v>
      </c>
      <c r="BI35" s="46">
        <v>305.85439949286399</v>
      </c>
      <c r="BJ35" s="46">
        <v>83.984540659599006</v>
      </c>
      <c r="BK35" s="46">
        <v>8.4133931200974938</v>
      </c>
      <c r="BL35" s="46" t="s">
        <v>203</v>
      </c>
      <c r="BM35" s="46">
        <v>5.4535466784230664</v>
      </c>
      <c r="BN35" s="46">
        <v>100.12222377378023</v>
      </c>
      <c r="BO35" s="46">
        <v>2.2324413357637458</v>
      </c>
      <c r="BP35" s="46">
        <v>6.5818872745306667</v>
      </c>
      <c r="BQ35" s="46">
        <v>0.34792112611928</v>
      </c>
      <c r="BR35" s="46" t="s">
        <v>203</v>
      </c>
      <c r="BS35" s="46" t="s">
        <v>203</v>
      </c>
      <c r="BT35" s="46">
        <v>0.42706724104887073</v>
      </c>
      <c r="BU35" s="46">
        <v>22.431436446570679</v>
      </c>
      <c r="BV35" s="46">
        <v>1.0022461306885133</v>
      </c>
      <c r="BW35" s="46">
        <v>1.9565966629633174</v>
      </c>
      <c r="BX35" s="46">
        <v>0.23983427496276849</v>
      </c>
      <c r="BY35" s="46">
        <v>0.90387803131597333</v>
      </c>
      <c r="BZ35" s="46">
        <v>0.23855305876141544</v>
      </c>
      <c r="CA35" s="46">
        <v>0.10656894562452551</v>
      </c>
      <c r="CB35" s="46">
        <v>0.18263483873294648</v>
      </c>
      <c r="CC35" s="46">
        <v>3.8057319728399458E-2</v>
      </c>
      <c r="CD35" s="46">
        <v>0.31599909341596216</v>
      </c>
      <c r="CE35" s="46">
        <v>7.6401121426815877E-2</v>
      </c>
      <c r="CF35" s="46">
        <v>0.25609386228085723</v>
      </c>
      <c r="CG35" s="46">
        <v>4.0182477853789242E-2</v>
      </c>
      <c r="CH35" s="46">
        <v>0.33860545818045923</v>
      </c>
      <c r="CI35" s="46">
        <v>4.9280756624513998E-2</v>
      </c>
      <c r="CJ35" s="46">
        <v>0.15357558123259188</v>
      </c>
      <c r="CK35" s="46">
        <v>3.1743001299104887E-2</v>
      </c>
      <c r="CL35" s="46">
        <v>1.1399197339661762</v>
      </c>
      <c r="CM35" s="46">
        <v>0.40579479853275702</v>
      </c>
      <c r="CN35" s="46">
        <v>4.6356372378401782E-2</v>
      </c>
    </row>
    <row r="36" spans="1:92" ht="12" customHeight="1">
      <c r="A36" s="17" t="s">
        <v>152</v>
      </c>
      <c r="B36" s="36">
        <v>91.38</v>
      </c>
      <c r="C36" s="36">
        <v>2813.08</v>
      </c>
      <c r="D36" s="36">
        <v>2813.08</v>
      </c>
      <c r="E36" s="36">
        <v>-1237.28</v>
      </c>
      <c r="F36" s="36" t="s">
        <v>194</v>
      </c>
      <c r="G36" s="97" t="s">
        <v>592</v>
      </c>
      <c r="H36" s="58" t="s">
        <v>212</v>
      </c>
      <c r="I36" s="58">
        <v>5</v>
      </c>
      <c r="J36" s="20">
        <v>44.094094359657909</v>
      </c>
      <c r="K36" s="20">
        <v>4.5752301115806179E-2</v>
      </c>
      <c r="L36" s="20">
        <v>17.458751591886969</v>
      </c>
      <c r="M36" s="20">
        <v>7.7158479970006946</v>
      </c>
      <c r="N36" s="20">
        <v>0.10505048575430569</v>
      </c>
      <c r="O36" s="20">
        <v>14.077592942254094</v>
      </c>
      <c r="P36" s="20">
        <v>10.416616018656882</v>
      </c>
      <c r="Q36" s="20">
        <v>0.86305183287045828</v>
      </c>
      <c r="R36" s="20">
        <v>0.13663177130642928</v>
      </c>
      <c r="S36" s="20">
        <v>5.5717661324400283E-3</v>
      </c>
      <c r="T36" s="20">
        <v>5.7515948963317927</v>
      </c>
      <c r="U36" s="20">
        <f t="shared" si="0"/>
        <v>100.67055596296777</v>
      </c>
      <c r="V36" s="20">
        <f t="shared" si="1"/>
        <v>94.918961066635973</v>
      </c>
      <c r="W36" s="20">
        <f t="shared" si="2"/>
        <v>1.0535302838997256</v>
      </c>
      <c r="X36" s="20"/>
      <c r="Y36" s="20">
        <f t="shared" si="3"/>
        <v>46.454463749031689</v>
      </c>
      <c r="Z36" s="20">
        <f t="shared" si="4"/>
        <v>4.8201434783601019E-2</v>
      </c>
      <c r="AA36" s="20">
        <f t="shared" si="5"/>
        <v>18.393323521135464</v>
      </c>
      <c r="AB36" s="20">
        <f t="shared" si="6"/>
        <v>8.1288795308072714</v>
      </c>
      <c r="AC36" s="20">
        <f t="shared" si="7"/>
        <v>0.11067386808053775</v>
      </c>
      <c r="AD36" s="20">
        <f t="shared" si="8"/>
        <v>14.83117048907773</v>
      </c>
      <c r="AE36" s="20">
        <f t="shared" si="9"/>
        <v>10.974220431410014</v>
      </c>
      <c r="AF36" s="20">
        <f t="shared" si="10"/>
        <v>0.90925124250419243</v>
      </c>
      <c r="AG36" s="20">
        <f t="shared" si="11"/>
        <v>0.14394570881418484</v>
      </c>
      <c r="AH36" s="20">
        <f t="shared" si="12"/>
        <v>5.8700243553324186E-3</v>
      </c>
      <c r="AI36" s="20">
        <f t="shared" si="13"/>
        <v>100.00000000000001</v>
      </c>
      <c r="AJ36" s="20"/>
      <c r="AK36" s="20">
        <f t="shared" si="14"/>
        <v>7.314365801820383</v>
      </c>
      <c r="AL36" s="20">
        <f t="shared" si="15"/>
        <v>6.9486475117293631</v>
      </c>
      <c r="AM36" s="20">
        <f t="shared" si="16"/>
        <v>0.40594730200103207</v>
      </c>
      <c r="AO36" s="24">
        <v>4.5769509076684392</v>
      </c>
      <c r="AP36" s="24">
        <v>15.885824477804462</v>
      </c>
      <c r="AQ36" s="24">
        <v>46.398362817160354</v>
      </c>
      <c r="AR36" s="24">
        <v>76.299299181220306</v>
      </c>
      <c r="AS36" s="24">
        <v>503.86645592347901</v>
      </c>
      <c r="AT36" s="24">
        <v>23.864245516996899</v>
      </c>
      <c r="AU36" s="24">
        <v>46.988636893010813</v>
      </c>
      <c r="AV36" s="24">
        <v>172.38298056727589</v>
      </c>
      <c r="AW36" s="24">
        <v>1.1420389518422953</v>
      </c>
      <c r="AX36" s="24">
        <v>4.7333217802370697</v>
      </c>
      <c r="AY36" s="24">
        <v>57.292016859877549</v>
      </c>
      <c r="BA36" s="17" t="s">
        <v>152</v>
      </c>
      <c r="BB36" s="34">
        <v>3.9588472029691887E-2</v>
      </c>
      <c r="BC36" s="46">
        <v>14.549454816389517</v>
      </c>
      <c r="BD36" s="46">
        <v>49.384449347714181</v>
      </c>
      <c r="BE36" s="34">
        <v>8.7716337423215954E-2</v>
      </c>
      <c r="BF36" s="34">
        <v>7.8375355858232503</v>
      </c>
      <c r="BG36" s="46">
        <v>76.845959339525251</v>
      </c>
      <c r="BH36" s="46">
        <v>491.47657226761021</v>
      </c>
      <c r="BI36" s="46">
        <v>20.155346163197244</v>
      </c>
      <c r="BJ36" s="46">
        <v>21.869719717115537</v>
      </c>
      <c r="BK36" s="46">
        <v>10.71724377798604</v>
      </c>
      <c r="BL36" s="46" t="s">
        <v>203</v>
      </c>
      <c r="BM36" s="46">
        <v>5.320392451298698</v>
      </c>
      <c r="BN36" s="46">
        <v>167.13333693265707</v>
      </c>
      <c r="BO36" s="46">
        <v>1.1790735499039291</v>
      </c>
      <c r="BP36" s="46">
        <v>4.46769709404506</v>
      </c>
      <c r="BQ36" s="46">
        <v>0.41194058120958482</v>
      </c>
      <c r="BR36" s="46" t="s">
        <v>203</v>
      </c>
      <c r="BS36" s="46" t="s">
        <v>203</v>
      </c>
      <c r="BT36" s="46">
        <v>0.82535487489704884</v>
      </c>
      <c r="BU36" s="46">
        <v>57.168190838002587</v>
      </c>
      <c r="BV36" s="46">
        <v>1.158085003471802</v>
      </c>
      <c r="BW36" s="46">
        <v>2.1393976208387944</v>
      </c>
      <c r="BX36" s="46">
        <v>0.23097290286940511</v>
      </c>
      <c r="BY36" s="46">
        <v>0.90159546529569445</v>
      </c>
      <c r="BZ36" s="46">
        <v>0.2071920397594352</v>
      </c>
      <c r="CA36" s="46">
        <v>0.19409514754998203</v>
      </c>
      <c r="CB36" s="46">
        <v>0.16523040294814323</v>
      </c>
      <c r="CC36" s="46">
        <v>2.969099724145793E-2</v>
      </c>
      <c r="CD36" s="46">
        <v>0.20009035686164842</v>
      </c>
      <c r="CE36" s="46">
        <v>5.1017245506447761E-2</v>
      </c>
      <c r="CF36" s="46">
        <v>0.13205549760993276</v>
      </c>
      <c r="CG36" s="46">
        <v>2.5644633723807944E-2</v>
      </c>
      <c r="CH36" s="46">
        <v>0.15567016436869818</v>
      </c>
      <c r="CI36" s="46">
        <v>2.3312799043062184E-2</v>
      </c>
      <c r="CJ36" s="46">
        <v>9.3338884002893918E-2</v>
      </c>
      <c r="CK36" s="46">
        <v>2.5764518952884598E-2</v>
      </c>
      <c r="CL36" s="46">
        <v>5.5341507177033122E-2</v>
      </c>
      <c r="CM36" s="46">
        <v>0.36325103369578338</v>
      </c>
      <c r="CN36" s="46">
        <v>4.9575540161705109E-2</v>
      </c>
    </row>
    <row r="37" spans="1:92" ht="12" customHeight="1">
      <c r="A37" s="17" t="s">
        <v>153</v>
      </c>
      <c r="B37" s="36">
        <v>94.2</v>
      </c>
      <c r="C37" s="36">
        <v>2815.8999999999996</v>
      </c>
      <c r="D37" s="36">
        <v>2815.8999999999996</v>
      </c>
      <c r="E37" s="36">
        <v>-1240.0999999999997</v>
      </c>
      <c r="F37" s="36" t="s">
        <v>194</v>
      </c>
      <c r="G37" s="97" t="s">
        <v>592</v>
      </c>
      <c r="H37" s="58" t="s">
        <v>212</v>
      </c>
      <c r="I37" s="58">
        <v>5</v>
      </c>
      <c r="J37" s="20">
        <v>44.049221484102397</v>
      </c>
      <c r="K37" s="20">
        <v>4.4468180190960556E-2</v>
      </c>
      <c r="L37" s="20">
        <v>17.296711371866436</v>
      </c>
      <c r="M37" s="20">
        <v>7.3028450288241054</v>
      </c>
      <c r="N37" s="20">
        <v>0.10026088722446565</v>
      </c>
      <c r="O37" s="20">
        <v>12.462267485570631</v>
      </c>
      <c r="P37" s="20">
        <v>11.091676956192735</v>
      </c>
      <c r="Q37" s="20">
        <v>0.97121082626150812</v>
      </c>
      <c r="R37" s="20">
        <v>0.12540801878782207</v>
      </c>
      <c r="S37" s="20">
        <v>1.1018969446752081E-2</v>
      </c>
      <c r="T37" s="20">
        <v>6.2419753086418188</v>
      </c>
      <c r="U37" s="20">
        <f t="shared" si="0"/>
        <v>99.697064517109638</v>
      </c>
      <c r="V37" s="20">
        <f t="shared" si="1"/>
        <v>93.455089208467825</v>
      </c>
      <c r="W37" s="20">
        <f t="shared" si="2"/>
        <v>1.0700326846506198</v>
      </c>
      <c r="X37" s="20"/>
      <c r="Y37" s="20">
        <f t="shared" si="3"/>
        <v>47.134106721403846</v>
      </c>
      <c r="Z37" s="20">
        <f t="shared" si="4"/>
        <v>4.7582406231261039E-2</v>
      </c>
      <c r="AA37" s="20">
        <f t="shared" si="5"/>
        <v>18.508046504865149</v>
      </c>
      <c r="AB37" s="20">
        <f t="shared" si="6"/>
        <v>7.8142828717800912</v>
      </c>
      <c r="AC37" s="20">
        <f t="shared" si="7"/>
        <v>0.10728242632224801</v>
      </c>
      <c r="AD37" s="20">
        <f t="shared" si="8"/>
        <v>13.335033534419273</v>
      </c>
      <c r="AE37" s="20">
        <f t="shared" si="9"/>
        <v>11.868456870712329</v>
      </c>
      <c r="AF37" s="20">
        <f t="shared" si="10"/>
        <v>1.0392273277863482</v>
      </c>
      <c r="AG37" s="20">
        <f t="shared" si="11"/>
        <v>0.13419067902024862</v>
      </c>
      <c r="AH37" s="20">
        <f t="shared" si="12"/>
        <v>1.1790657459191285E-2</v>
      </c>
      <c r="AI37" s="20">
        <f t="shared" si="13"/>
        <v>99.999999999999986</v>
      </c>
      <c r="AJ37" s="20"/>
      <c r="AK37" s="20">
        <f t="shared" si="14"/>
        <v>7.0312917280277265</v>
      </c>
      <c r="AL37" s="20">
        <f t="shared" si="15"/>
        <v>6.6797271416263397</v>
      </c>
      <c r="AM37" s="20">
        <f t="shared" si="16"/>
        <v>0.39023669090553936</v>
      </c>
      <c r="AO37" s="24">
        <v>4.3690563012795591</v>
      </c>
      <c r="AP37" s="24">
        <v>18.229118777055636</v>
      </c>
      <c r="AQ37" s="24">
        <v>49.039746884346101</v>
      </c>
      <c r="AR37" s="24">
        <v>74.285635925689803</v>
      </c>
      <c r="AS37" s="24">
        <v>550.39631854260301</v>
      </c>
      <c r="AT37" s="24">
        <v>70.719217514483006</v>
      </c>
      <c r="AU37" s="24">
        <v>40.865786453075167</v>
      </c>
      <c r="AV37" s="24">
        <v>190.27752990727777</v>
      </c>
      <c r="AW37" s="24">
        <v>1.1720453791607364</v>
      </c>
      <c r="AX37" s="24">
        <v>22.343440905745101</v>
      </c>
      <c r="AY37" s="24">
        <v>58.450173941215375</v>
      </c>
      <c r="BA37" s="17" t="s">
        <v>153</v>
      </c>
      <c r="BB37" s="34">
        <v>3.999360762742947E-2</v>
      </c>
      <c r="BC37" s="46">
        <v>14.236046563158498</v>
      </c>
      <c r="BD37" s="46">
        <v>51.231471807090685</v>
      </c>
      <c r="BE37" s="34">
        <v>8.3681404663923306E-2</v>
      </c>
      <c r="BF37" s="34">
        <v>7.3056385015428802</v>
      </c>
      <c r="BG37" s="46">
        <v>77.97154461694825</v>
      </c>
      <c r="BH37" s="46">
        <v>534.53091421465342</v>
      </c>
      <c r="BI37" s="46">
        <v>66.976246112580966</v>
      </c>
      <c r="BJ37" s="46">
        <v>-1.1916541047646341</v>
      </c>
      <c r="BK37" s="46">
        <v>11.082845669716797</v>
      </c>
      <c r="BL37" s="46" t="s">
        <v>203</v>
      </c>
      <c r="BM37" s="46">
        <v>5.1027282511504639</v>
      </c>
      <c r="BN37" s="46">
        <v>185.45445920886905</v>
      </c>
      <c r="BO37" s="46">
        <v>1.1767108817830281</v>
      </c>
      <c r="BP37" s="46">
        <v>21.559815668568355</v>
      </c>
      <c r="BQ37" s="46">
        <v>1.3335581461168036</v>
      </c>
      <c r="BR37" s="46" t="s">
        <v>203</v>
      </c>
      <c r="BS37" s="46" t="s">
        <v>203</v>
      </c>
      <c r="BT37" s="46">
        <v>0.68063926067559077</v>
      </c>
      <c r="BU37" s="46">
        <v>60.717617645591254</v>
      </c>
      <c r="BV37" s="46">
        <v>1.1238891614834878</v>
      </c>
      <c r="BW37" s="46">
        <v>2.2273840059658396</v>
      </c>
      <c r="BX37" s="46">
        <v>0.22767731814910394</v>
      </c>
      <c r="BY37" s="46">
        <v>0.98225191581101423</v>
      </c>
      <c r="BZ37" s="46">
        <v>0.183139942785216</v>
      </c>
      <c r="CA37" s="46">
        <v>0.17331422470576496</v>
      </c>
      <c r="CB37" s="46">
        <v>0.21228151056578093</v>
      </c>
      <c r="CC37" s="46">
        <v>3.6568376068376138E-2</v>
      </c>
      <c r="CD37" s="46">
        <v>0.22771775871888972</v>
      </c>
      <c r="CE37" s="46">
        <v>5.3298857487437255E-2</v>
      </c>
      <c r="CF37" s="46">
        <v>0.13835438199860259</v>
      </c>
      <c r="CG37" s="46">
        <v>2.3059589147286862E-2</v>
      </c>
      <c r="CH37" s="46">
        <v>0.14427966674707099</v>
      </c>
      <c r="CI37" s="46">
        <v>2.1002311978187645E-2</v>
      </c>
      <c r="CJ37" s="46">
        <v>0.42386771127889566</v>
      </c>
      <c r="CK37" s="46">
        <v>5.2237107500644794E-2</v>
      </c>
      <c r="CL37" s="46">
        <v>-0.76303706275534122</v>
      </c>
      <c r="CM37" s="46">
        <v>0.37253044069801899</v>
      </c>
      <c r="CN37" s="46">
        <v>5.0899486118054338E-2</v>
      </c>
    </row>
    <row r="38" spans="1:92" ht="12" customHeight="1">
      <c r="A38" s="17" t="s">
        <v>69</v>
      </c>
      <c r="B38" s="36">
        <v>97.5</v>
      </c>
      <c r="C38" s="36">
        <v>2819.2</v>
      </c>
      <c r="D38" s="36">
        <v>2819.2</v>
      </c>
      <c r="E38" s="36">
        <v>-1243.3999999999999</v>
      </c>
      <c r="F38" s="36" t="s">
        <v>194</v>
      </c>
      <c r="G38" s="97" t="s">
        <v>594</v>
      </c>
      <c r="H38" s="58" t="s">
        <v>213</v>
      </c>
      <c r="I38" s="58">
        <v>4</v>
      </c>
      <c r="J38" s="22">
        <v>44.869004875438549</v>
      </c>
      <c r="K38" s="20">
        <v>5.3405053897409425E-2</v>
      </c>
      <c r="L38" s="22">
        <v>19.245335976617064</v>
      </c>
      <c r="M38" s="20">
        <v>8.2834096754595503</v>
      </c>
      <c r="N38" s="20">
        <v>0.10664468005121708</v>
      </c>
      <c r="O38" s="22">
        <v>12.102034785379571</v>
      </c>
      <c r="P38" s="22">
        <v>9.7312047323172859</v>
      </c>
      <c r="Q38" s="22">
        <v>1.2629128890517338</v>
      </c>
      <c r="R38" s="22">
        <v>0.2068822626657412</v>
      </c>
      <c r="S38" s="22">
        <v>4.4305294367224506E-3</v>
      </c>
      <c r="T38" s="22">
        <v>5.1327433628319419</v>
      </c>
      <c r="U38" s="20">
        <f t="shared" si="0"/>
        <v>100.99800882314678</v>
      </c>
      <c r="V38" s="20">
        <f t="shared" si="1"/>
        <v>95.865265460314831</v>
      </c>
      <c r="W38" s="20">
        <f t="shared" si="2"/>
        <v>1.043130684714964</v>
      </c>
      <c r="X38" s="20"/>
      <c r="Y38" s="20">
        <f t="shared" si="3"/>
        <v>46.80423577819527</v>
      </c>
      <c r="Z38" s="20">
        <f t="shared" si="4"/>
        <v>5.5708450439244245E-2</v>
      </c>
      <c r="AA38" s="20">
        <f t="shared" si="5"/>
        <v>20.075400494858087</v>
      </c>
      <c r="AB38" s="20">
        <f t="shared" si="6"/>
        <v>8.6406788065366786</v>
      </c>
      <c r="AC38" s="20">
        <f t="shared" si="7"/>
        <v>0.11124433812303433</v>
      </c>
      <c r="AD38" s="20">
        <f t="shared" si="8"/>
        <v>12.624003832117303</v>
      </c>
      <c r="AE38" s="20">
        <f t="shared" si="9"/>
        <v>10.150918255523628</v>
      </c>
      <c r="AF38" s="20">
        <f t="shared" si="10"/>
        <v>1.3173831866918884</v>
      </c>
      <c r="AG38" s="20">
        <f t="shared" si="11"/>
        <v>0.21580523630989565</v>
      </c>
      <c r="AH38" s="20">
        <f t="shared" si="12"/>
        <v>4.6216212049780938E-3</v>
      </c>
      <c r="AI38" s="20">
        <f t="shared" si="13"/>
        <v>100</v>
      </c>
      <c r="AJ38" s="20"/>
      <c r="AK38" s="20">
        <f t="shared" si="14"/>
        <v>7.7748827901217039</v>
      </c>
      <c r="AL38" s="20">
        <f t="shared" si="15"/>
        <v>7.3861386506156181</v>
      </c>
      <c r="AM38" s="20">
        <f t="shared" si="16"/>
        <v>0.43150599485175523</v>
      </c>
      <c r="AN38" s="61"/>
      <c r="AO38" s="35">
        <v>4.8956972423678211</v>
      </c>
      <c r="AP38" s="24">
        <v>21.847399083937056</v>
      </c>
      <c r="AQ38" s="24">
        <v>49.219922487278509</v>
      </c>
      <c r="AR38" s="24">
        <v>84.455865302202</v>
      </c>
      <c r="AS38" s="24">
        <v>533.98151915665403</v>
      </c>
      <c r="AT38" s="24">
        <v>51.539166959888234</v>
      </c>
      <c r="AU38" s="24">
        <v>40.686869450349</v>
      </c>
      <c r="AV38" s="24">
        <v>233.32040060351596</v>
      </c>
      <c r="AW38" s="24">
        <v>1.1656750194382366</v>
      </c>
      <c r="AX38" s="35">
        <v>2.6880394492168649</v>
      </c>
      <c r="AY38" s="35">
        <v>55.135887138263044</v>
      </c>
      <c r="BA38" s="17" t="s">
        <v>69</v>
      </c>
      <c r="BB38" s="34">
        <v>6.2136213985852701E-2</v>
      </c>
      <c r="BC38" s="46">
        <v>18.692914954441072</v>
      </c>
      <c r="BD38" s="46">
        <v>53.883361336651959</v>
      </c>
      <c r="BE38" s="34">
        <v>0.10422716634404056</v>
      </c>
      <c r="BF38" s="34">
        <v>7.5579144869238677</v>
      </c>
      <c r="BG38" s="46">
        <v>83.121649116449916</v>
      </c>
      <c r="BH38" s="46">
        <v>550.78378638946197</v>
      </c>
      <c r="BI38" s="46">
        <v>46.054943915556699</v>
      </c>
      <c r="BJ38" s="46">
        <v>39.339699051349669</v>
      </c>
      <c r="BK38" s="46">
        <v>12.211544034951062</v>
      </c>
      <c r="BL38" s="46">
        <v>0.8076035690335821</v>
      </c>
      <c r="BM38" s="46">
        <v>7.1714843709487219</v>
      </c>
      <c r="BN38" s="46">
        <v>228.06480418781101</v>
      </c>
      <c r="BO38" s="46">
        <v>1.3629454237345844</v>
      </c>
      <c r="BP38" s="46">
        <v>3.9781833250763929</v>
      </c>
      <c r="BQ38" s="46">
        <v>0.19846772930749665</v>
      </c>
      <c r="BR38" s="46">
        <v>-8.5455330716208335E-3</v>
      </c>
      <c r="BS38" s="46">
        <v>12.821198473612409</v>
      </c>
      <c r="BT38" s="46">
        <v>0.87587904281954476</v>
      </c>
      <c r="BU38" s="46">
        <v>55.231882992733986</v>
      </c>
      <c r="BV38" s="46">
        <v>1.3996948722947349</v>
      </c>
      <c r="BW38" s="46">
        <v>2.3175590793174314</v>
      </c>
      <c r="BX38" s="46">
        <v>0.29285488662752412</v>
      </c>
      <c r="BY38" s="46">
        <v>1.0863033213115654</v>
      </c>
      <c r="BZ38" s="46">
        <v>0.25502949585373291</v>
      </c>
      <c r="CA38" s="46">
        <v>0.23047475572421067</v>
      </c>
      <c r="CB38" s="46">
        <v>0.22034710031546442</v>
      </c>
      <c r="CC38" s="46">
        <v>3.0296302969282644E-2</v>
      </c>
      <c r="CD38" s="46">
        <v>0.22705683202031393</v>
      </c>
      <c r="CE38" s="46">
        <v>4.734559200513138E-2</v>
      </c>
      <c r="CF38" s="46">
        <v>0.13077793559207304</v>
      </c>
      <c r="CG38" s="46">
        <v>2.2653564472832351E-2</v>
      </c>
      <c r="CH38" s="46">
        <v>0.14177136145472402</v>
      </c>
      <c r="CI38" s="46">
        <v>2.0676813533354314E-2</v>
      </c>
      <c r="CJ38" s="46">
        <v>7.890745695591446E-2</v>
      </c>
      <c r="CK38" s="46">
        <v>1.5011393591193795E-2</v>
      </c>
      <c r="CL38" s="46">
        <v>16.952692351343085</v>
      </c>
      <c r="CM38" s="46">
        <v>0.20748413583874953</v>
      </c>
      <c r="CN38" s="46">
        <v>2.4919375240527772E-2</v>
      </c>
    </row>
    <row r="39" spans="1:92" ht="12" customHeight="1">
      <c r="A39" s="17" t="s">
        <v>154</v>
      </c>
      <c r="B39" s="36">
        <v>100.32</v>
      </c>
      <c r="C39" s="36">
        <v>2822.02</v>
      </c>
      <c r="D39" s="36">
        <v>2822.02</v>
      </c>
      <c r="E39" s="36">
        <v>-1246.22</v>
      </c>
      <c r="F39" s="36" t="s">
        <v>194</v>
      </c>
      <c r="G39" s="97" t="s">
        <v>592</v>
      </c>
      <c r="H39" s="58" t="s">
        <v>212</v>
      </c>
      <c r="I39" s="58">
        <v>5</v>
      </c>
      <c r="J39" s="52">
        <v>46.366898648779696</v>
      </c>
      <c r="K39" s="22">
        <v>4.8363107433224722E-2</v>
      </c>
      <c r="L39" s="20">
        <v>19.531803846723456</v>
      </c>
      <c r="M39" s="22">
        <v>7.1379708480679369</v>
      </c>
      <c r="N39" s="20">
        <v>9.320588619763695E-2</v>
      </c>
      <c r="O39" s="20">
        <v>10.755728508094178</v>
      </c>
      <c r="P39" s="22">
        <v>10.317301368566588</v>
      </c>
      <c r="Q39" s="22">
        <v>0.93321718310656943</v>
      </c>
      <c r="R39" s="22">
        <v>8.3493101201516595E-2</v>
      </c>
      <c r="S39" s="22">
        <v>9.8175931310237729E-3</v>
      </c>
      <c r="T39" s="22">
        <v>4.3890865954922464</v>
      </c>
      <c r="U39" s="20">
        <f t="shared" si="0"/>
        <v>99.666886686794058</v>
      </c>
      <c r="V39" s="20">
        <f t="shared" si="1"/>
        <v>95.277800091301813</v>
      </c>
      <c r="W39" s="20">
        <f t="shared" si="2"/>
        <v>1.0495624364140759</v>
      </c>
      <c r="X39" s="20"/>
      <c r="Y39" s="20">
        <f t="shared" si="3"/>
        <v>48.66495511477774</v>
      </c>
      <c r="Z39" s="20">
        <f t="shared" si="4"/>
        <v>5.0760100870171042E-2</v>
      </c>
      <c r="AA39" s="20">
        <f t="shared" si="5"/>
        <v>20.499847632928891</v>
      </c>
      <c r="AB39" s="20">
        <f t="shared" si="6"/>
        <v>7.4917460743508313</v>
      </c>
      <c r="AC39" s="20">
        <f t="shared" si="7"/>
        <v>9.7825397005724929E-2</v>
      </c>
      <c r="AD39" s="20">
        <f t="shared" si="8"/>
        <v>11.288808618363658</v>
      </c>
      <c r="AE39" s="20">
        <f t="shared" si="9"/>
        <v>10.828651961611026</v>
      </c>
      <c r="AF39" s="20">
        <f t="shared" si="10"/>
        <v>0.97946970040481174</v>
      </c>
      <c r="AG39" s="20">
        <f t="shared" si="11"/>
        <v>8.7631222720830765E-2</v>
      </c>
      <c r="AH39" s="20">
        <f t="shared" si="12"/>
        <v>1.0304176966319406E-2</v>
      </c>
      <c r="AI39" s="20">
        <f t="shared" si="13"/>
        <v>100</v>
      </c>
      <c r="AJ39" s="20"/>
      <c r="AK39" s="20">
        <f t="shared" si="14"/>
        <v>6.7410731177008785</v>
      </c>
      <c r="AL39" s="20">
        <f t="shared" si="15"/>
        <v>6.4040194618158344</v>
      </c>
      <c r="AM39" s="20">
        <f t="shared" si="16"/>
        <v>0.374129558032399</v>
      </c>
      <c r="AO39" s="35">
        <v>3.7338906150620974</v>
      </c>
      <c r="AP39" s="35">
        <v>15.904521655044176</v>
      </c>
      <c r="AQ39" s="24">
        <v>30.558217895522599</v>
      </c>
      <c r="AR39" s="24">
        <v>61.959074695123597</v>
      </c>
      <c r="AS39" s="24">
        <v>448.36814527812902</v>
      </c>
      <c r="AT39" s="24">
        <v>40.554705503732599</v>
      </c>
      <c r="AU39" s="24">
        <v>54.154589545256123</v>
      </c>
      <c r="AV39" s="24">
        <v>210.40589356324176</v>
      </c>
      <c r="AW39" s="24">
        <v>0.81447472130403442</v>
      </c>
      <c r="AX39" s="24">
        <v>4.97442674083144</v>
      </c>
      <c r="AY39" s="35">
        <v>56.791030459779172</v>
      </c>
      <c r="BA39" s="17" t="s">
        <v>154</v>
      </c>
      <c r="BB39" s="34">
        <v>4.0803741940030315E-2</v>
      </c>
      <c r="BC39" s="46">
        <v>12.334588708994238</v>
      </c>
      <c r="BD39" s="46">
        <v>32.43782260924705</v>
      </c>
      <c r="BE39" s="34">
        <v>7.6256946691110425E-2</v>
      </c>
      <c r="BF39" s="34">
        <v>6.9920847211092099</v>
      </c>
      <c r="BG39" s="46">
        <v>66.516713132184734</v>
      </c>
      <c r="BH39" s="46">
        <v>442.24006892311979</v>
      </c>
      <c r="BI39" s="46">
        <v>39.666298158033506</v>
      </c>
      <c r="BJ39" s="46">
        <v>44.140942468895361</v>
      </c>
      <c r="BK39" s="46">
        <v>11.446653590119327</v>
      </c>
      <c r="BL39" s="46" t="s">
        <v>203</v>
      </c>
      <c r="BM39" s="46">
        <v>3.5432173820452779</v>
      </c>
      <c r="BN39" s="46">
        <v>201.79676311866899</v>
      </c>
      <c r="BO39" s="46">
        <v>0.8543437565631844</v>
      </c>
      <c r="BP39" s="46">
        <v>5.6461638150510307</v>
      </c>
      <c r="BQ39" s="46">
        <v>0.37486570458800833</v>
      </c>
      <c r="BR39" s="46" t="s">
        <v>203</v>
      </c>
      <c r="BS39" s="46" t="s">
        <v>203</v>
      </c>
      <c r="BT39" s="46">
        <v>0.84576541260952354</v>
      </c>
      <c r="BU39" s="46">
        <v>55.775331591151414</v>
      </c>
      <c r="BV39" s="46">
        <v>1.4006739544269735</v>
      </c>
      <c r="BW39" s="46">
        <v>2.4611568245346294</v>
      </c>
      <c r="BX39" s="46">
        <v>0.26323856186550726</v>
      </c>
      <c r="BY39" s="46">
        <v>1.0122596146976157</v>
      </c>
      <c r="BZ39" s="46">
        <v>0.15214740360937742</v>
      </c>
      <c r="CA39" s="46">
        <v>0.19446305180091331</v>
      </c>
      <c r="CB39" s="46">
        <v>0.14612512280854972</v>
      </c>
      <c r="CC39" s="46">
        <v>1.8064056939501791E-2</v>
      </c>
      <c r="CD39" s="46">
        <v>0.15055918198734941</v>
      </c>
      <c r="CE39" s="46">
        <v>3.4757239221016124E-2</v>
      </c>
      <c r="CF39" s="46">
        <v>9.4533757693771148E-2</v>
      </c>
      <c r="CG39" s="46">
        <v>1.8808574029628416E-2</v>
      </c>
      <c r="CH39" s="46">
        <v>0.13047464895664998</v>
      </c>
      <c r="CI39" s="46">
        <v>2.3279749148559847E-2</v>
      </c>
      <c r="CJ39" s="46">
        <v>0.13215281290960701</v>
      </c>
      <c r="CK39" s="46">
        <v>2.5055729118021002E-2</v>
      </c>
      <c r="CL39" s="46">
        <v>6.6380763612260973E-2</v>
      </c>
      <c r="CM39" s="46">
        <v>0.69145742957557499</v>
      </c>
      <c r="CN39" s="46">
        <v>4.6447101662392798E-2</v>
      </c>
    </row>
    <row r="40" spans="1:92" ht="12" customHeight="1">
      <c r="A40" s="17" t="s">
        <v>86</v>
      </c>
      <c r="B40" s="36">
        <v>104.73</v>
      </c>
      <c r="C40" s="36">
        <v>2826.43</v>
      </c>
      <c r="D40" s="36">
        <v>2827.6299999999997</v>
      </c>
      <c r="E40" s="36">
        <v>-1250.6299999999999</v>
      </c>
      <c r="F40" s="36" t="s">
        <v>194</v>
      </c>
      <c r="G40" s="97" t="s">
        <v>594</v>
      </c>
      <c r="H40" s="58" t="s">
        <v>213</v>
      </c>
      <c r="I40" s="58">
        <v>4</v>
      </c>
      <c r="J40" s="22">
        <v>46.355537639636978</v>
      </c>
      <c r="K40" s="20">
        <v>8.376585201602546E-2</v>
      </c>
      <c r="L40" s="22">
        <v>22.133455520579627</v>
      </c>
      <c r="M40" s="20">
        <v>6.5285217579367387</v>
      </c>
      <c r="N40" s="20">
        <v>9.1648308613927226E-2</v>
      </c>
      <c r="O40" s="22">
        <v>9.1117241489069283</v>
      </c>
      <c r="P40" s="22">
        <v>10.886295531477831</v>
      </c>
      <c r="Q40" s="22">
        <v>1.6756571450669997</v>
      </c>
      <c r="R40" s="22">
        <v>0.21311464871501937</v>
      </c>
      <c r="S40" s="22">
        <v>7.5155299421173069E-3</v>
      </c>
      <c r="T40" s="22">
        <v>2.9883586030324016</v>
      </c>
      <c r="U40" s="20">
        <f t="shared" si="0"/>
        <v>100.0755946859246</v>
      </c>
      <c r="V40" s="20">
        <f t="shared" si="1"/>
        <v>97.087236082892204</v>
      </c>
      <c r="W40" s="20">
        <f t="shared" si="2"/>
        <v>1.0300015123988173</v>
      </c>
      <c r="X40" s="20"/>
      <c r="Y40" s="20">
        <f t="shared" si="3"/>
        <v>47.746273876886391</v>
      </c>
      <c r="Z40" s="20">
        <f t="shared" si="4"/>
        <v>8.6278954263881741E-2</v>
      </c>
      <c r="AA40" s="20">
        <f t="shared" si="5"/>
        <v>22.797492660808967</v>
      </c>
      <c r="AB40" s="20">
        <f t="shared" si="6"/>
        <v>6.7243872844034263</v>
      </c>
      <c r="AC40" s="20">
        <f t="shared" si="7"/>
        <v>9.4397896481138596E-2</v>
      </c>
      <c r="AD40" s="20">
        <f t="shared" si="8"/>
        <v>9.385089653934962</v>
      </c>
      <c r="AE40" s="20">
        <f t="shared" si="9"/>
        <v>11.212900861842654</v>
      </c>
      <c r="AF40" s="20">
        <f t="shared" si="10"/>
        <v>1.7259293936808942</v>
      </c>
      <c r="AG40" s="20">
        <f t="shared" si="11"/>
        <v>0.21950841049081263</v>
      </c>
      <c r="AH40" s="20">
        <f t="shared" si="12"/>
        <v>7.7410072068594222E-3</v>
      </c>
      <c r="AI40" s="20">
        <f t="shared" si="13"/>
        <v>99.999999999999986</v>
      </c>
      <c r="AJ40" s="20"/>
      <c r="AK40" s="20">
        <f t="shared" si="14"/>
        <v>6.050603678506203</v>
      </c>
      <c r="AL40" s="20">
        <f t="shared" si="15"/>
        <v>5.7480734945808925</v>
      </c>
      <c r="AM40" s="20">
        <f t="shared" si="16"/>
        <v>0.33580850415709468</v>
      </c>
      <c r="AN40" s="61"/>
      <c r="AO40" s="35">
        <v>6.916201947581671</v>
      </c>
      <c r="AP40" s="24">
        <v>28.070229085486069</v>
      </c>
      <c r="AQ40" s="24">
        <v>67.513803382555338</v>
      </c>
      <c r="AR40" s="24">
        <v>52.008716669754243</v>
      </c>
      <c r="AS40" s="24">
        <v>402.59904475968904</v>
      </c>
      <c r="AT40" s="24">
        <v>34.130258302698302</v>
      </c>
      <c r="AU40" s="24">
        <v>48.423091415699901</v>
      </c>
      <c r="AV40" s="24">
        <v>246.66038275300633</v>
      </c>
      <c r="AW40" s="24">
        <v>2.4641439047238536</v>
      </c>
      <c r="AX40" s="35">
        <v>5.2310464905210869</v>
      </c>
      <c r="AY40" s="35">
        <v>60.120013962649871</v>
      </c>
      <c r="BA40" s="17" t="s">
        <v>86</v>
      </c>
      <c r="BB40" s="34">
        <v>9.2198947126415631E-2</v>
      </c>
      <c r="BC40" s="46">
        <v>28.756572836001073</v>
      </c>
      <c r="BD40" s="46">
        <v>69.127166234006282</v>
      </c>
      <c r="BE40" s="34">
        <v>8.6390011795597327E-2</v>
      </c>
      <c r="BF40" s="34">
        <v>5.9617621712919107</v>
      </c>
      <c r="BG40" s="46">
        <v>59.478459032108198</v>
      </c>
      <c r="BH40" s="46">
        <v>413.61773266863599</v>
      </c>
      <c r="BI40" s="46">
        <v>32.552458156359229</v>
      </c>
      <c r="BJ40" s="46">
        <v>46.767602127627057</v>
      </c>
      <c r="BK40" s="46">
        <v>13.723585457553492</v>
      </c>
      <c r="BL40" s="46">
        <v>0.38485209916153401</v>
      </c>
      <c r="BM40" s="46">
        <v>5.3828640561078531</v>
      </c>
      <c r="BN40" s="46">
        <v>236.35000916439785</v>
      </c>
      <c r="BO40" s="46">
        <v>2.5924188192067943</v>
      </c>
      <c r="BP40" s="46">
        <v>3.9816840539188636</v>
      </c>
      <c r="BQ40" s="46">
        <v>0.26405329054266424</v>
      </c>
      <c r="BR40" s="46">
        <v>-4.4587678257081102E-3</v>
      </c>
      <c r="BS40" s="46">
        <v>1.7486734588224089</v>
      </c>
      <c r="BT40" s="46">
        <v>0.60682331267375966</v>
      </c>
      <c r="BU40" s="46">
        <v>63.650526264204686</v>
      </c>
      <c r="BV40" s="46">
        <v>2.1646467842156136</v>
      </c>
      <c r="BW40" s="46">
        <v>4.0221939394775683</v>
      </c>
      <c r="BX40" s="46">
        <v>0.45641928980148594</v>
      </c>
      <c r="BY40" s="46">
        <v>1.9043493257739701</v>
      </c>
      <c r="BZ40" s="46">
        <v>0.4646976583313312</v>
      </c>
      <c r="CA40" s="46">
        <v>0.27046660676507595</v>
      </c>
      <c r="CB40" s="46">
        <v>0.41242870954605004</v>
      </c>
      <c r="CC40" s="46">
        <v>6.1884558267883083E-2</v>
      </c>
      <c r="CD40" s="46">
        <v>0.39067363335579663</v>
      </c>
      <c r="CE40" s="46">
        <v>7.7371430447272599E-2</v>
      </c>
      <c r="CF40" s="46">
        <v>0.24149583817525128</v>
      </c>
      <c r="CG40" s="46">
        <v>2.9824064732273524E-2</v>
      </c>
      <c r="CH40" s="46">
        <v>0.23164259962706285</v>
      </c>
      <c r="CI40" s="46">
        <v>3.1730245846336831E-2</v>
      </c>
      <c r="CJ40" s="46">
        <v>0.10988884953813936</v>
      </c>
      <c r="CK40" s="46">
        <v>2.31835577540834E-2</v>
      </c>
      <c r="CL40" s="46">
        <v>1.6613920664940467</v>
      </c>
      <c r="CM40" s="46">
        <v>0.23736289387374854</v>
      </c>
      <c r="CN40" s="46">
        <v>4.4638338485354423E-2</v>
      </c>
    </row>
    <row r="41" spans="1:92" ht="12" customHeight="1">
      <c r="A41" s="17" t="s">
        <v>178</v>
      </c>
      <c r="B41" s="36">
        <v>109.3</v>
      </c>
      <c r="C41" s="36">
        <v>2831</v>
      </c>
      <c r="D41" s="36">
        <v>2832.2</v>
      </c>
      <c r="E41" s="36">
        <v>-1255.2</v>
      </c>
      <c r="F41" s="36" t="s">
        <v>194</v>
      </c>
      <c r="G41" s="97" t="s">
        <v>594</v>
      </c>
      <c r="H41" s="58" t="s">
        <v>171</v>
      </c>
      <c r="I41" s="58">
        <v>7</v>
      </c>
      <c r="J41" s="22">
        <v>45.972062642484659</v>
      </c>
      <c r="K41" s="20">
        <v>5.8427509366252003E-2</v>
      </c>
      <c r="L41" s="22">
        <v>19.227809830071713</v>
      </c>
      <c r="M41" s="20">
        <v>7.61778516039523</v>
      </c>
      <c r="N41" s="20">
        <v>0.10266548648795296</v>
      </c>
      <c r="O41" s="22">
        <v>11.521625258428443</v>
      </c>
      <c r="P41" s="22">
        <v>9.3169569216936772</v>
      </c>
      <c r="Q41" s="22">
        <v>1.469471803884546</v>
      </c>
      <c r="R41" s="22">
        <v>0.26472317800907674</v>
      </c>
      <c r="S41" s="22">
        <v>8.4075272099379643E-3</v>
      </c>
      <c r="T41" s="22">
        <v>3.5990977738550409</v>
      </c>
      <c r="U41" s="20">
        <f t="shared" si="0"/>
        <v>99.159033091886513</v>
      </c>
      <c r="V41" s="20">
        <f t="shared" si="1"/>
        <v>95.559935318031478</v>
      </c>
      <c r="W41" s="20">
        <f t="shared" si="2"/>
        <v>1.0464636635342166</v>
      </c>
      <c r="X41" s="20"/>
      <c r="Y41" s="20">
        <f t="shared" si="3"/>
        <v>48.108093093078992</v>
      </c>
      <c r="Z41" s="20">
        <f t="shared" si="4"/>
        <v>6.1142265502587827E-2</v>
      </c>
      <c r="AA41" s="20">
        <f t="shared" si="5"/>
        <v>20.121204316516067</v>
      </c>
      <c r="AB41" s="20">
        <f t="shared" si="6"/>
        <v>7.9717353669637818</v>
      </c>
      <c r="AC41" s="20">
        <f t="shared" si="7"/>
        <v>0.10743570110870586</v>
      </c>
      <c r="AD41" s="20">
        <f t="shared" si="8"/>
        <v>12.056962177803394</v>
      </c>
      <c r="AE41" s="20">
        <f t="shared" si="9"/>
        <v>9.749856873266042</v>
      </c>
      <c r="AF41" s="20">
        <f t="shared" si="10"/>
        <v>1.5377488473532559</v>
      </c>
      <c r="AG41" s="20">
        <f t="shared" si="11"/>
        <v>0.27702318668179904</v>
      </c>
      <c r="AH41" s="20">
        <f t="shared" si="12"/>
        <v>8.7981717253752933E-3</v>
      </c>
      <c r="AI41" s="20">
        <f t="shared" si="13"/>
        <v>100</v>
      </c>
      <c r="AJ41" s="20"/>
      <c r="AK41" s="20">
        <f t="shared" si="14"/>
        <v>7.1729674831940109</v>
      </c>
      <c r="AL41" s="20">
        <f t="shared" si="15"/>
        <v>6.8143191090343098</v>
      </c>
      <c r="AM41" s="20">
        <f t="shared" si="16"/>
        <v>0.39809969531726824</v>
      </c>
      <c r="AN41" s="61"/>
      <c r="AO41" s="35">
        <v>4.7437436838342757</v>
      </c>
      <c r="AP41" s="24">
        <v>27.759950610570691</v>
      </c>
      <c r="AQ41" s="24">
        <v>44.162626636359576</v>
      </c>
      <c r="AR41" s="24">
        <v>37.248414558665615</v>
      </c>
      <c r="AS41" s="24">
        <v>485.26446287006843</v>
      </c>
      <c r="AT41" s="24">
        <v>26.841581115153001</v>
      </c>
      <c r="AU41" s="24">
        <v>78.115876477567767</v>
      </c>
      <c r="AV41" s="24">
        <v>183.468569985442</v>
      </c>
      <c r="AW41" s="24">
        <v>1.1690518182861001</v>
      </c>
      <c r="AX41" s="35">
        <v>4.8556186996349897</v>
      </c>
      <c r="AY41" s="35">
        <v>41.744389563188193</v>
      </c>
      <c r="BA41" s="17" t="s">
        <v>178</v>
      </c>
      <c r="BB41" s="34">
        <v>6.254206697894224E-2</v>
      </c>
      <c r="BC41" s="46">
        <v>30.038911179982801</v>
      </c>
      <c r="BD41" s="46">
        <v>42.018883326051792</v>
      </c>
      <c r="BE41" s="34">
        <v>9.4006769929100037E-2</v>
      </c>
      <c r="BF41" s="34">
        <v>9.9324947139610575</v>
      </c>
      <c r="BG41" s="46">
        <v>39.192991532833197</v>
      </c>
      <c r="BH41" s="46">
        <v>482.84601299170799</v>
      </c>
      <c r="BI41" s="46">
        <v>26.695879046463343</v>
      </c>
      <c r="BJ41" s="46">
        <v>55.151394295672205</v>
      </c>
      <c r="BK41" s="46">
        <v>9.2586722372213011</v>
      </c>
      <c r="BL41" s="46" t="s">
        <v>203</v>
      </c>
      <c r="BM41" s="46">
        <v>3.1902296271653974</v>
      </c>
      <c r="BN41" s="46">
        <v>172.21514631725756</v>
      </c>
      <c r="BO41" s="46">
        <v>1.1065221848199287</v>
      </c>
      <c r="BP41" s="46">
        <v>4.4761067668355228</v>
      </c>
      <c r="BQ41" s="46">
        <v>0.76022009808105984</v>
      </c>
      <c r="BR41" s="46" t="s">
        <v>203</v>
      </c>
      <c r="BS41" s="46" t="s">
        <v>203</v>
      </c>
      <c r="BT41" s="46">
        <v>0.30347415743040235</v>
      </c>
      <c r="BU41" s="46">
        <v>39.697524932541413</v>
      </c>
      <c r="BV41" s="46">
        <v>1.5696433687616618</v>
      </c>
      <c r="BW41" s="46">
        <v>2.8301402777772888</v>
      </c>
      <c r="BX41" s="46">
        <v>0.33240352608923807</v>
      </c>
      <c r="BY41" s="46">
        <v>1.0937042034966715</v>
      </c>
      <c r="BZ41" s="46">
        <v>0.16961580022167366</v>
      </c>
      <c r="CA41" s="46">
        <v>0.19485494036707632</v>
      </c>
      <c r="CB41" s="46">
        <v>0.16189672585378712</v>
      </c>
      <c r="CC41" s="46">
        <v>3.261699954776201E-2</v>
      </c>
      <c r="CD41" s="46">
        <v>0.19662970824522805</v>
      </c>
      <c r="CE41" s="46">
        <v>3.7391505074057627E-2</v>
      </c>
      <c r="CF41" s="46">
        <v>0.11329718803534687</v>
      </c>
      <c r="CG41" s="46">
        <v>1.846038200129211E-2</v>
      </c>
      <c r="CH41" s="46">
        <v>0.11534515374871487</v>
      </c>
      <c r="CI41" s="46">
        <v>3.2441416367929639E-2</v>
      </c>
      <c r="CJ41" s="46">
        <v>9.1052245521864722E-2</v>
      </c>
      <c r="CK41" s="46">
        <v>4.4113762553960795E-2</v>
      </c>
      <c r="CL41" s="46">
        <v>0.44595049267687048</v>
      </c>
      <c r="CM41" s="46">
        <v>0.21619796469402758</v>
      </c>
      <c r="CN41" s="46">
        <v>3.2677971333471161E-2</v>
      </c>
    </row>
    <row r="42" spans="1:92" ht="12" customHeight="1">
      <c r="A42" s="17" t="s">
        <v>71</v>
      </c>
      <c r="B42" s="36">
        <v>113.89</v>
      </c>
      <c r="C42" s="18">
        <v>2835.5899999999997</v>
      </c>
      <c r="D42" s="18">
        <v>2836.7899999999995</v>
      </c>
      <c r="E42" s="18">
        <v>-1259.7899999999997</v>
      </c>
      <c r="F42" s="36" t="s">
        <v>194</v>
      </c>
      <c r="G42" s="97" t="s">
        <v>594</v>
      </c>
      <c r="H42" s="58" t="s">
        <v>213</v>
      </c>
      <c r="I42" s="58">
        <v>4</v>
      </c>
      <c r="J42" s="22">
        <v>46.070452003293113</v>
      </c>
      <c r="K42" s="20">
        <v>7.624019650141789E-2</v>
      </c>
      <c r="L42" s="22">
        <v>18.63133025880575</v>
      </c>
      <c r="M42" s="20">
        <v>8.6466370556426906</v>
      </c>
      <c r="N42" s="20">
        <v>0.11676220720404634</v>
      </c>
      <c r="O42" s="22">
        <v>11.491079781392365</v>
      </c>
      <c r="P42" s="22">
        <v>9.8124961185797925</v>
      </c>
      <c r="Q42" s="22">
        <v>1.398871922507781</v>
      </c>
      <c r="R42" s="22">
        <v>0.14576842014750127</v>
      </c>
      <c r="S42" s="22">
        <v>3.8528594168543585E-3</v>
      </c>
      <c r="T42" s="22">
        <v>3.4989158288979882</v>
      </c>
      <c r="U42" s="20">
        <f t="shared" si="0"/>
        <v>99.892406652389298</v>
      </c>
      <c r="V42" s="20">
        <f t="shared" si="1"/>
        <v>96.393490823491305</v>
      </c>
      <c r="W42" s="20">
        <f t="shared" si="2"/>
        <v>1.037414447238068</v>
      </c>
      <c r="X42" s="20"/>
      <c r="Y42" s="20">
        <f t="shared" si="3"/>
        <v>47.794152499004269</v>
      </c>
      <c r="Z42" s="20">
        <f t="shared" si="4"/>
        <v>7.9092681310840129E-2</v>
      </c>
      <c r="AA42" s="20">
        <f t="shared" si="5"/>
        <v>19.328411181748859</v>
      </c>
      <c r="AB42" s="20">
        <f t="shared" si="6"/>
        <v>8.9701462015477578</v>
      </c>
      <c r="AC42" s="20">
        <f t="shared" si="7"/>
        <v>0.12113080064488249</v>
      </c>
      <c r="AD42" s="20">
        <f t="shared" si="8"/>
        <v>11.9210121795817</v>
      </c>
      <c r="AE42" s="20">
        <f t="shared" si="9"/>
        <v>10.179625236882144</v>
      </c>
      <c r="AF42" s="20">
        <f t="shared" si="10"/>
        <v>1.4512099422452631</v>
      </c>
      <c r="AG42" s="20">
        <f t="shared" si="11"/>
        <v>0.15122226501208649</v>
      </c>
      <c r="AH42" s="20">
        <f t="shared" si="12"/>
        <v>3.9970120222219494E-3</v>
      </c>
      <c r="AI42" s="20">
        <f t="shared" si="13"/>
        <v>100.00000000000003</v>
      </c>
      <c r="AJ42" s="20"/>
      <c r="AK42" s="20">
        <f t="shared" si="14"/>
        <v>8.0713375521526736</v>
      </c>
      <c r="AL42" s="20">
        <f t="shared" si="15"/>
        <v>7.6677706745450394</v>
      </c>
      <c r="AM42" s="20">
        <f t="shared" si="16"/>
        <v>0.44795923414447403</v>
      </c>
      <c r="AN42" s="61"/>
      <c r="AO42" s="35">
        <v>8.4505090644446703</v>
      </c>
      <c r="AP42" s="24">
        <v>32.352586568170729</v>
      </c>
      <c r="AQ42" s="24">
        <v>111.97511524122575</v>
      </c>
      <c r="AR42" s="24">
        <v>82.477353934169201</v>
      </c>
      <c r="AS42" s="24">
        <v>537.07104625580234</v>
      </c>
      <c r="AT42" s="24">
        <v>81.685400859596797</v>
      </c>
      <c r="AU42" s="24">
        <v>30.699657927069694</v>
      </c>
      <c r="AV42" s="24">
        <v>219.54138842978827</v>
      </c>
      <c r="AW42" s="24">
        <v>2.7475208723513189</v>
      </c>
      <c r="AX42" s="35">
        <v>6.4529483335930333</v>
      </c>
      <c r="AY42" s="35">
        <v>42.279670406745808</v>
      </c>
      <c r="BA42" s="17" t="s">
        <v>71</v>
      </c>
      <c r="BB42" s="34">
        <v>8.4353891189704697E-2</v>
      </c>
      <c r="BC42" s="46">
        <v>34.663745611992013</v>
      </c>
      <c r="BD42" s="46">
        <v>120.54470319288697</v>
      </c>
      <c r="BE42" s="34">
        <v>0.11462992625821634</v>
      </c>
      <c r="BF42" s="34">
        <v>7.8180911445255843</v>
      </c>
      <c r="BG42" s="46">
        <v>81.74583679432692</v>
      </c>
      <c r="BH42" s="46">
        <v>523.52352259595705</v>
      </c>
      <c r="BI42" s="46">
        <v>78.549399478065595</v>
      </c>
      <c r="BJ42" s="46">
        <v>25.357947835951695</v>
      </c>
      <c r="BK42" s="46">
        <v>12.410668079572185</v>
      </c>
      <c r="BL42" s="46">
        <v>0.53213539575706381</v>
      </c>
      <c r="BM42" s="46">
        <v>3.3521160296726622</v>
      </c>
      <c r="BN42" s="46">
        <v>223.78387511913007</v>
      </c>
      <c r="BO42" s="46">
        <v>2.9381929975553387</v>
      </c>
      <c r="BP42" s="46">
        <v>6.1068912906154313</v>
      </c>
      <c r="BQ42" s="46">
        <v>0.28618386732742251</v>
      </c>
      <c r="BR42" s="46">
        <v>1.3892050187780025E-2</v>
      </c>
      <c r="BS42" s="46">
        <v>1.3310446166782719</v>
      </c>
      <c r="BT42" s="46">
        <v>0.79877678351804959</v>
      </c>
      <c r="BU42" s="46">
        <v>46.213229817662111</v>
      </c>
      <c r="BV42" s="46">
        <v>1.8725060465518848</v>
      </c>
      <c r="BW42" s="46">
        <v>3.2089608256360771</v>
      </c>
      <c r="BX42" s="46">
        <v>0.45112101640237157</v>
      </c>
      <c r="BY42" s="46">
        <v>2.5872768299024504</v>
      </c>
      <c r="BZ42" s="46">
        <v>0.4985290383887489</v>
      </c>
      <c r="CA42" s="46">
        <v>0.27125937621141999</v>
      </c>
      <c r="CB42" s="46">
        <v>0.39429810930584663</v>
      </c>
      <c r="CC42" s="46">
        <v>6.7991343617311281E-2</v>
      </c>
      <c r="CD42" s="46">
        <v>0.42753172983506527</v>
      </c>
      <c r="CE42" s="46">
        <v>8.395532148509624E-2</v>
      </c>
      <c r="CF42" s="46">
        <v>0.24101497161132704</v>
      </c>
      <c r="CG42" s="46">
        <v>4.5915090186365672E-2</v>
      </c>
      <c r="CH42" s="46">
        <v>0.26400841188116625</v>
      </c>
      <c r="CI42" s="46">
        <v>3.11616332190407E-2</v>
      </c>
      <c r="CJ42" s="46">
        <v>0.14405308732346386</v>
      </c>
      <c r="CK42" s="46">
        <v>1.7766988709509567E-2</v>
      </c>
      <c r="CL42" s="46">
        <v>2.5376514534668493</v>
      </c>
      <c r="CM42" s="46">
        <v>0.65170808961408389</v>
      </c>
      <c r="CN42" s="46">
        <v>5.6923822972128446E-2</v>
      </c>
    </row>
    <row r="43" spans="1:92" ht="12" customHeight="1">
      <c r="A43" s="17" t="s">
        <v>106</v>
      </c>
      <c r="B43" s="36">
        <v>114.56</v>
      </c>
      <c r="C43" s="36">
        <v>2836.2599999999998</v>
      </c>
      <c r="D43" s="36">
        <v>2837.4599999999996</v>
      </c>
      <c r="E43" s="36">
        <v>-1260.4599999999998</v>
      </c>
      <c r="F43" s="36" t="s">
        <v>194</v>
      </c>
      <c r="G43" s="97" t="s">
        <v>594</v>
      </c>
      <c r="H43" s="58" t="s">
        <v>213</v>
      </c>
      <c r="I43" s="58">
        <v>4</v>
      </c>
      <c r="J43" s="22">
        <v>46.93842375224331</v>
      </c>
      <c r="K43" s="20">
        <v>6.9830322761580035E-2</v>
      </c>
      <c r="L43" s="22">
        <v>20.544067525551807</v>
      </c>
      <c r="M43" s="20">
        <v>6.7699537824052154</v>
      </c>
      <c r="N43" s="20">
        <v>0.10226767356569932</v>
      </c>
      <c r="O43" s="22">
        <v>9.9845063006949655</v>
      </c>
      <c r="P43" s="22">
        <v>10.752663422846403</v>
      </c>
      <c r="Q43" s="22">
        <v>1.5683849306865123</v>
      </c>
      <c r="R43" s="22">
        <v>0.11093011305283061</v>
      </c>
      <c r="S43" s="22">
        <v>3.5277218586252396E-3</v>
      </c>
      <c r="T43" s="22">
        <v>3.4160276650127241</v>
      </c>
      <c r="U43" s="20">
        <f t="shared" si="0"/>
        <v>100.26058321067966</v>
      </c>
      <c r="V43" s="20">
        <f t="shared" si="1"/>
        <v>96.844555545666935</v>
      </c>
      <c r="W43" s="20">
        <f t="shared" si="2"/>
        <v>1.0325825694232766</v>
      </c>
      <c r="X43" s="20"/>
      <c r="Y43" s="20">
        <f t="shared" si="3"/>
        <v>48.467798202769956</v>
      </c>
      <c r="Z43" s="20">
        <f t="shared" si="4"/>
        <v>7.2105574100809033E-2</v>
      </c>
      <c r="AA43" s="20">
        <f t="shared" si="5"/>
        <v>21.213446031939583</v>
      </c>
      <c r="AB43" s="20">
        <f t="shared" si="6"/>
        <v>6.9905362715128074</v>
      </c>
      <c r="AC43" s="20">
        <f t="shared" si="7"/>
        <v>0.10559981713941072</v>
      </c>
      <c r="AD43" s="20">
        <f t="shared" si="8"/>
        <v>10.309827170394502</v>
      </c>
      <c r="AE43" s="20">
        <f t="shared" si="9"/>
        <v>11.103012825306424</v>
      </c>
      <c r="AF43" s="20">
        <f t="shared" si="10"/>
        <v>1.6194869415730264</v>
      </c>
      <c r="AG43" s="20">
        <f t="shared" si="11"/>
        <v>0.11454450116250639</v>
      </c>
      <c r="AH43" s="20">
        <f t="shared" si="12"/>
        <v>3.6426641009899069E-3</v>
      </c>
      <c r="AI43" s="20">
        <f t="shared" si="13"/>
        <v>100.00000000000001</v>
      </c>
      <c r="AJ43" s="20"/>
      <c r="AK43" s="20">
        <f t="shared" si="14"/>
        <v>6.2900845371072247</v>
      </c>
      <c r="AL43" s="20">
        <f t="shared" si="15"/>
        <v>5.9755803102518632</v>
      </c>
      <c r="AM43" s="20">
        <f t="shared" si="16"/>
        <v>0.34909969180945127</v>
      </c>
      <c r="AN43" s="61"/>
      <c r="AO43" s="35">
        <v>6.9579892556717944</v>
      </c>
      <c r="AP43" s="24">
        <v>24.704182838517148</v>
      </c>
      <c r="AQ43" s="24">
        <v>42.563623075520226</v>
      </c>
      <c r="AR43" s="24">
        <v>82.163394824733899</v>
      </c>
      <c r="AS43" s="24">
        <v>554.98987703893499</v>
      </c>
      <c r="AT43" s="24">
        <v>53.994911704943028</v>
      </c>
      <c r="AU43" s="24">
        <v>33.726731692014184</v>
      </c>
      <c r="AV43" s="24">
        <v>200.09461702727634</v>
      </c>
      <c r="AW43" s="24">
        <v>1.7527479619735378</v>
      </c>
      <c r="AX43" s="35">
        <v>3.0336964651974121</v>
      </c>
      <c r="AY43" s="35">
        <v>43.160620360364916</v>
      </c>
      <c r="BA43" s="17" t="s">
        <v>106</v>
      </c>
      <c r="BB43" s="34">
        <v>8.0983879913762713E-2</v>
      </c>
      <c r="BC43" s="46">
        <v>26.937791600216624</v>
      </c>
      <c r="BD43" s="46">
        <v>42.395593865412266</v>
      </c>
      <c r="BE43" s="34">
        <v>0.10195552598974718</v>
      </c>
      <c r="BF43" s="34">
        <v>6.4158873033210799</v>
      </c>
      <c r="BG43" s="46">
        <v>81.371288333006873</v>
      </c>
      <c r="BH43" s="46">
        <v>577.8156326303</v>
      </c>
      <c r="BI43" s="46">
        <v>55.163291338983939</v>
      </c>
      <c r="BJ43" s="46">
        <v>37.284008629439782</v>
      </c>
      <c r="BK43" s="46">
        <v>13.216362178129437</v>
      </c>
      <c r="BL43" s="46">
        <v>0.25973266171208692</v>
      </c>
      <c r="BM43" s="46">
        <v>2.0844421789254017</v>
      </c>
      <c r="BN43" s="46">
        <v>200.44764837594818</v>
      </c>
      <c r="BO43" s="46">
        <v>2.2509383161072609</v>
      </c>
      <c r="BP43" s="46">
        <v>3.0369142651315699</v>
      </c>
      <c r="BQ43" s="46">
        <v>0.17692162537983</v>
      </c>
      <c r="BR43" s="46">
        <v>3.8914860705767211E-4</v>
      </c>
      <c r="BS43" s="46">
        <v>11.993890799816327</v>
      </c>
      <c r="BT43" s="46">
        <v>0.67646273560798531</v>
      </c>
      <c r="BU43" s="46">
        <v>41.338445350330439</v>
      </c>
      <c r="BV43" s="46">
        <v>1.7728028573089254</v>
      </c>
      <c r="BW43" s="46">
        <v>3.1938793787139876</v>
      </c>
      <c r="BX43" s="46">
        <v>0.33982482096024025</v>
      </c>
      <c r="BY43" s="46">
        <v>1.1807261043615922</v>
      </c>
      <c r="BZ43" s="46">
        <v>0.34550780984853446</v>
      </c>
      <c r="CA43" s="46">
        <v>0.26215618932383333</v>
      </c>
      <c r="CB43" s="46">
        <v>0.3307618281865648</v>
      </c>
      <c r="CC43" s="46">
        <v>3.9546879536045999E-2</v>
      </c>
      <c r="CD43" s="46">
        <v>0.30572316434926833</v>
      </c>
      <c r="CE43" s="46">
        <v>6.462433531159037E-2</v>
      </c>
      <c r="CF43" s="46">
        <v>0.20182188114361674</v>
      </c>
      <c r="CG43" s="46">
        <v>3.2625559543676179E-2</v>
      </c>
      <c r="CH43" s="46">
        <v>0.21745905812518448</v>
      </c>
      <c r="CI43" s="46">
        <v>2.4519361609355861E-2</v>
      </c>
      <c r="CJ43" s="46">
        <v>4.5265232332563798E-2</v>
      </c>
      <c r="CK43" s="46">
        <v>1.0564608965863E-2</v>
      </c>
      <c r="CL43" s="46">
        <v>1.4273304014922081</v>
      </c>
      <c r="CM43" s="46">
        <v>0.20677559848521931</v>
      </c>
      <c r="CN43" s="46">
        <v>3.4514729970194877E-2</v>
      </c>
    </row>
    <row r="44" spans="1:92" ht="12" customHeight="1">
      <c r="A44" s="17" t="s">
        <v>96</v>
      </c>
      <c r="B44" s="36">
        <v>119.54</v>
      </c>
      <c r="C44" s="36">
        <v>2841.25</v>
      </c>
      <c r="D44" s="36">
        <v>2842.45</v>
      </c>
      <c r="E44" s="36">
        <v>-1265.45</v>
      </c>
      <c r="F44" s="36" t="s">
        <v>194</v>
      </c>
      <c r="G44" s="97" t="s">
        <v>594</v>
      </c>
      <c r="H44" s="58" t="s">
        <v>213</v>
      </c>
      <c r="I44" s="58">
        <v>4</v>
      </c>
      <c r="J44" s="22">
        <v>41.225240458090987</v>
      </c>
      <c r="K44" s="20">
        <v>7.0025327171889182E-2</v>
      </c>
      <c r="L44" s="22">
        <v>5.1018123464493046</v>
      </c>
      <c r="M44" s="20">
        <v>18.560504994037824</v>
      </c>
      <c r="N44" s="20">
        <v>0.23642496153076395</v>
      </c>
      <c r="O44" s="22">
        <v>22.177260586710091</v>
      </c>
      <c r="P44" s="22">
        <v>2.5028324975898402</v>
      </c>
      <c r="Q44" s="22">
        <v>0.14009069181976655</v>
      </c>
      <c r="R44" s="22">
        <v>1.1464029392675044E-2</v>
      </c>
      <c r="S44" s="22">
        <v>5.8188809631731734E-3</v>
      </c>
      <c r="T44" s="22">
        <v>9.6342311897424349</v>
      </c>
      <c r="U44" s="20">
        <f t="shared" si="0"/>
        <v>99.665705963498738</v>
      </c>
      <c r="V44" s="20">
        <f t="shared" si="1"/>
        <v>90.031474773756301</v>
      </c>
      <c r="W44" s="20">
        <f t="shared" si="2"/>
        <v>1.1107226695030155</v>
      </c>
      <c r="X44" s="20"/>
      <c r="Y44" s="20">
        <f t="shared" si="3"/>
        <v>45.789809132514534</v>
      </c>
      <c r="Z44" s="20">
        <f t="shared" si="4"/>
        <v>7.7778718329182803E-2</v>
      </c>
      <c r="AA44" s="20">
        <f t="shared" si="5"/>
        <v>5.6666986287516146</v>
      </c>
      <c r="AB44" s="20">
        <f t="shared" si="6"/>
        <v>20.615573654301741</v>
      </c>
      <c r="AC44" s="20">
        <f t="shared" si="7"/>
        <v>0.26260256440859786</v>
      </c>
      <c r="AD44" s="20">
        <f t="shared" si="8"/>
        <v>24.632786081134643</v>
      </c>
      <c r="AE44" s="20">
        <f t="shared" si="9"/>
        <v>2.7799527930418866</v>
      </c>
      <c r="AF44" s="20">
        <f t="shared" si="10"/>
        <v>0.15560190719057534</v>
      </c>
      <c r="AG44" s="20">
        <f t="shared" si="11"/>
        <v>1.2733357330293057E-2</v>
      </c>
      <c r="AH44" s="20">
        <f t="shared" si="12"/>
        <v>6.4631629969359849E-3</v>
      </c>
      <c r="AI44" s="20">
        <f t="shared" si="13"/>
        <v>100.00000000000001</v>
      </c>
      <c r="AJ44" s="20"/>
      <c r="AK44" s="20">
        <f t="shared" si="14"/>
        <v>18.549893174140706</v>
      </c>
      <c r="AL44" s="20">
        <f t="shared" si="15"/>
        <v>17.62239851543367</v>
      </c>
      <c r="AM44" s="20">
        <f t="shared" si="16"/>
        <v>1.0295190711648108</v>
      </c>
      <c r="AN44" s="61"/>
      <c r="AO44" s="35">
        <v>11.030414448267628</v>
      </c>
      <c r="AP44" s="24">
        <v>33.636605924341204</v>
      </c>
      <c r="AQ44" s="24">
        <v>52.445441454797582</v>
      </c>
      <c r="AR44" s="24">
        <v>190.67541918854801</v>
      </c>
      <c r="AS44" s="24">
        <v>1314.3631043391147</v>
      </c>
      <c r="AT44" s="24">
        <v>82.524681553889096</v>
      </c>
      <c r="AU44" s="24">
        <v>42.249702704675201</v>
      </c>
      <c r="AV44" s="24">
        <v>23.124899232026053</v>
      </c>
      <c r="AW44" s="24">
        <v>1.9221885387502406</v>
      </c>
      <c r="AX44" s="35">
        <v>2.8478184190875289</v>
      </c>
      <c r="AY44" s="35">
        <v>5.1239103506445982</v>
      </c>
      <c r="BA44" s="17" t="s">
        <v>96</v>
      </c>
      <c r="BB44" s="34">
        <v>8.173155417686094E-2</v>
      </c>
      <c r="BC44" s="46">
        <v>37.107841222687952</v>
      </c>
      <c r="BD44" s="46">
        <v>55.354395361005977</v>
      </c>
      <c r="BE44" s="34">
        <v>0.22956283705124</v>
      </c>
      <c r="BF44" s="34">
        <v>17.776177401249999</v>
      </c>
      <c r="BG44" s="46">
        <v>194.73854815381097</v>
      </c>
      <c r="BH44" s="46">
        <v>1347.84066919671</v>
      </c>
      <c r="BI44" s="46">
        <v>75.415697618851723</v>
      </c>
      <c r="BJ44" s="46">
        <v>42.422368730358201</v>
      </c>
      <c r="BK44" s="46">
        <v>3.8856077561517641</v>
      </c>
      <c r="BL44" s="46">
        <v>1.2760092807801509</v>
      </c>
      <c r="BM44" s="46">
        <v>1.3001976363539451</v>
      </c>
      <c r="BN44" s="46">
        <v>22.3622579207561</v>
      </c>
      <c r="BO44" s="46">
        <v>2.1348571344528287</v>
      </c>
      <c r="BP44" s="46">
        <v>2.968722338012113</v>
      </c>
      <c r="BQ44" s="46">
        <v>8.4794802360578209E-2</v>
      </c>
      <c r="BR44" s="46">
        <v>-8.1995460072904237E-3</v>
      </c>
      <c r="BS44" s="46">
        <v>3.5651648567634182</v>
      </c>
      <c r="BT44" s="46">
        <v>0.77118643144579024</v>
      </c>
      <c r="BU44" s="46">
        <v>5.2001298997367975</v>
      </c>
      <c r="BV44" s="46">
        <v>0.56999149853262887</v>
      </c>
      <c r="BW44" s="46">
        <v>1.1864119898043444</v>
      </c>
      <c r="BX44" s="46">
        <v>0.15672778767003001</v>
      </c>
      <c r="BY44" s="46">
        <v>0.64551690297358055</v>
      </c>
      <c r="BZ44" s="46">
        <v>0.21281046812942958</v>
      </c>
      <c r="CA44" s="46">
        <v>7.5968520024190744E-2</v>
      </c>
      <c r="CB44" s="46">
        <v>0.1951946402400293</v>
      </c>
      <c r="CC44" s="46">
        <v>4.3136762460962479E-2</v>
      </c>
      <c r="CD44" s="46">
        <v>0.27349873250305085</v>
      </c>
      <c r="CE44" s="46">
        <v>5.8234971098559608E-2</v>
      </c>
      <c r="CF44" s="46">
        <v>0.21013967749774859</v>
      </c>
      <c r="CG44" s="46">
        <v>3.5962870409997072E-2</v>
      </c>
      <c r="CH44" s="46">
        <v>0.31098012710714329</v>
      </c>
      <c r="CI44" s="46">
        <v>4.5568019499711239E-2</v>
      </c>
      <c r="CJ44" s="46">
        <v>6.9035508332218304E-2</v>
      </c>
      <c r="CK44" s="46">
        <v>6.3507628805032669E-3</v>
      </c>
      <c r="CL44" s="46">
        <v>1.689036397888968</v>
      </c>
      <c r="CM44" s="46">
        <v>0.14078017281520402</v>
      </c>
      <c r="CN44" s="46">
        <v>6.2698005338036201E-3</v>
      </c>
    </row>
    <row r="45" spans="1:92" ht="12" customHeight="1">
      <c r="A45" s="17" t="s">
        <v>179</v>
      </c>
      <c r="B45" s="36">
        <v>119.73</v>
      </c>
      <c r="C45" s="36">
        <v>2842.5099999999998</v>
      </c>
      <c r="D45" s="36">
        <v>2843.7099999999996</v>
      </c>
      <c r="E45" s="36">
        <v>-1266.7099999999998</v>
      </c>
      <c r="F45" s="36" t="s">
        <v>194</v>
      </c>
      <c r="G45" s="97" t="s">
        <v>600</v>
      </c>
      <c r="H45" s="58" t="s">
        <v>171</v>
      </c>
      <c r="I45" s="58">
        <v>7</v>
      </c>
      <c r="J45" s="22">
        <v>40.617218597455512</v>
      </c>
      <c r="K45" s="20">
        <v>0.1430761756481746</v>
      </c>
      <c r="L45" s="22">
        <v>7.3881577293958705</v>
      </c>
      <c r="M45" s="20">
        <v>14.982223264857012</v>
      </c>
      <c r="N45" s="20">
        <v>0.1942715256077884</v>
      </c>
      <c r="O45" s="22">
        <v>25.523587828209553</v>
      </c>
      <c r="P45" s="22">
        <v>2.0183682897424853</v>
      </c>
      <c r="Q45" s="22">
        <v>5.5983961208537707E-2</v>
      </c>
      <c r="R45" s="22">
        <v>0.18964294968993051</v>
      </c>
      <c r="S45" s="22">
        <v>5.7597993265952278E-3</v>
      </c>
      <c r="T45" s="22">
        <v>7.9821073558649234</v>
      </c>
      <c r="U45" s="20">
        <f t="shared" si="0"/>
        <v>99.100397477006382</v>
      </c>
      <c r="V45" s="20">
        <f t="shared" si="1"/>
        <v>91.118290121141456</v>
      </c>
      <c r="W45" s="20">
        <f t="shared" si="2"/>
        <v>1.0974745011901599</v>
      </c>
      <c r="X45" s="20"/>
      <c r="Y45" s="20">
        <f t="shared" si="3"/>
        <v>44.576361719974173</v>
      </c>
      <c r="Z45" s="20">
        <f t="shared" si="4"/>
        <v>0.15702245450167612</v>
      </c>
      <c r="AA45" s="20">
        <f t="shared" si="5"/>
        <v>8.1083147187829567</v>
      </c>
      <c r="AB45" s="20">
        <f t="shared" si="6"/>
        <v>16.442608004318558</v>
      </c>
      <c r="AC45" s="20">
        <f t="shared" si="7"/>
        <v>0.21320804566185894</v>
      </c>
      <c r="AD45" s="20">
        <f t="shared" si="8"/>
        <v>28.011486820347514</v>
      </c>
      <c r="AE45" s="20">
        <f t="shared" si="9"/>
        <v>2.2151077320031702</v>
      </c>
      <c r="AF45" s="20">
        <f t="shared" si="10"/>
        <v>6.1440969901989183E-2</v>
      </c>
      <c r="AG45" s="20">
        <f t="shared" si="11"/>
        <v>0.20812830161518706</v>
      </c>
      <c r="AH45" s="20">
        <f t="shared" si="12"/>
        <v>6.3212328929105168E-3</v>
      </c>
      <c r="AI45" s="20">
        <f t="shared" si="13"/>
        <v>100</v>
      </c>
      <c r="AJ45" s="20"/>
      <c r="AK45" s="20">
        <f t="shared" si="14"/>
        <v>14.795058682285839</v>
      </c>
      <c r="AL45" s="20">
        <f t="shared" si="15"/>
        <v>14.055305748171547</v>
      </c>
      <c r="AM45" s="20">
        <f t="shared" si="16"/>
        <v>0.82112575686686506</v>
      </c>
      <c r="AN45" s="61"/>
      <c r="AO45" s="35">
        <v>14.394498817757752</v>
      </c>
      <c r="AP45" s="24">
        <v>69.039918654266842</v>
      </c>
      <c r="AQ45" s="24">
        <v>114.21471664225652</v>
      </c>
      <c r="AR45" s="24">
        <v>73.76863736761608</v>
      </c>
      <c r="AS45" s="24">
        <v>748.55912412040641</v>
      </c>
      <c r="AT45" s="24">
        <v>8.8274182122968003</v>
      </c>
      <c r="AU45" s="24">
        <v>86.185710809075005</v>
      </c>
      <c r="AV45" s="24">
        <v>20.841560862613349</v>
      </c>
      <c r="AW45" s="24">
        <v>3.0943618373213826</v>
      </c>
      <c r="AX45" s="35">
        <v>3.4498778795279099</v>
      </c>
      <c r="AY45" s="35">
        <v>4.9635241200177624</v>
      </c>
      <c r="BA45" s="17" t="s">
        <v>179</v>
      </c>
      <c r="BB45" s="34">
        <v>0.13851550078958852</v>
      </c>
      <c r="BC45" s="46">
        <v>67.144420759147906</v>
      </c>
      <c r="BD45" s="46">
        <v>118.05674657581601</v>
      </c>
      <c r="BE45" s="34">
        <v>0.22166522989721218</v>
      </c>
      <c r="BF45" s="34">
        <v>19.403759734568492</v>
      </c>
      <c r="BG45" s="46">
        <v>174.393343226924</v>
      </c>
      <c r="BH45" s="46">
        <v>771.05274422286129</v>
      </c>
      <c r="BI45" s="46">
        <v>9.1149780652212886</v>
      </c>
      <c r="BJ45" s="46">
        <v>85.423358943521421</v>
      </c>
      <c r="BK45" s="46">
        <v>6.9848148359613109</v>
      </c>
      <c r="BL45" s="46" t="s">
        <v>203</v>
      </c>
      <c r="BM45" s="46">
        <v>1.6895275105314944</v>
      </c>
      <c r="BN45" s="46">
        <v>26.728261025880784</v>
      </c>
      <c r="BO45" s="46">
        <v>3.6551603274654534</v>
      </c>
      <c r="BP45" s="46">
        <v>4.8378228165044161</v>
      </c>
      <c r="BQ45" s="46">
        <v>0.60951457906899997</v>
      </c>
      <c r="BR45" s="46" t="s">
        <v>203</v>
      </c>
      <c r="BS45" s="46" t="s">
        <v>203</v>
      </c>
      <c r="BT45" s="46">
        <v>0.90658849794541785</v>
      </c>
      <c r="BU45" s="46">
        <v>4.8407318992598096</v>
      </c>
      <c r="BV45" s="46">
        <v>0.70947615485334858</v>
      </c>
      <c r="BW45" s="46">
        <v>1.4019996401250916</v>
      </c>
      <c r="BX45" s="46">
        <v>0.1867519394185016</v>
      </c>
      <c r="BY45" s="46">
        <v>0.69989193156546103</v>
      </c>
      <c r="BZ45" s="46">
        <v>0.18615454853569668</v>
      </c>
      <c r="CA45" s="46">
        <v>4.4297370946733333E-2</v>
      </c>
      <c r="CB45" s="46">
        <v>0.20809374616012988</v>
      </c>
      <c r="CC45" s="46">
        <v>5.5467332556897508E-2</v>
      </c>
      <c r="CD45" s="46">
        <v>0.433811435684479</v>
      </c>
      <c r="CE45" s="46">
        <v>9.1063955702617619E-2</v>
      </c>
      <c r="CF45" s="46">
        <v>0.33222253702742638</v>
      </c>
      <c r="CG45" s="46">
        <v>5.4183115323212169E-2</v>
      </c>
      <c r="CH45" s="46">
        <v>0.425557163869762</v>
      </c>
      <c r="CI45" s="46">
        <v>8.0447485675327099E-2</v>
      </c>
      <c r="CJ45" s="46">
        <v>0.1071663408029816</v>
      </c>
      <c r="CK45" s="46">
        <v>3.08882786387841E-2</v>
      </c>
      <c r="CL45" s="46">
        <v>0.34121006373212093</v>
      </c>
      <c r="CM45" s="46">
        <v>0.30836638556148627</v>
      </c>
      <c r="CN45" s="46">
        <v>2.7374349103114384E-2</v>
      </c>
    </row>
    <row r="46" spans="1:92" ht="12" customHeight="1">
      <c r="A46" s="17" t="s">
        <v>121</v>
      </c>
      <c r="B46" s="18">
        <v>119.89</v>
      </c>
      <c r="C46" s="36">
        <v>2841.5899999999997</v>
      </c>
      <c r="D46" s="36">
        <v>2842.7899999999995</v>
      </c>
      <c r="E46" s="36">
        <v>-1265.7899999999997</v>
      </c>
      <c r="F46" s="36" t="s">
        <v>194</v>
      </c>
      <c r="G46" s="97" t="s">
        <v>601</v>
      </c>
      <c r="H46" s="58" t="s">
        <v>210</v>
      </c>
      <c r="I46" s="58">
        <v>0</v>
      </c>
      <c r="J46" s="22">
        <v>47.396866759107397</v>
      </c>
      <c r="K46" s="20">
        <v>0.1073633691972757</v>
      </c>
      <c r="L46" s="22">
        <v>26.52218342738465</v>
      </c>
      <c r="M46" s="22">
        <v>1.9853479208549401</v>
      </c>
      <c r="N46" s="20">
        <v>5.7461648201971145E-2</v>
      </c>
      <c r="O46" s="22">
        <v>2.7353122208467187</v>
      </c>
      <c r="P46" s="22">
        <v>15.42307752069433</v>
      </c>
      <c r="Q46" s="22">
        <v>2.5436680759562851</v>
      </c>
      <c r="R46" s="22">
        <v>0.43732076954266808</v>
      </c>
      <c r="S46" s="22">
        <v>1.5674004932748238E-2</v>
      </c>
      <c r="T46" s="34">
        <v>1.4540816326531463</v>
      </c>
      <c r="U46" s="20">
        <f t="shared" si="0"/>
        <v>98.678357349372121</v>
      </c>
      <c r="V46" s="20">
        <f t="shared" si="1"/>
        <v>97.224275716718978</v>
      </c>
      <c r="W46" s="20">
        <f t="shared" si="2"/>
        <v>1.0285497038966751</v>
      </c>
      <c r="X46" s="20"/>
      <c r="Y46" s="20">
        <f t="shared" si="3"/>
        <v>48.750033270710077</v>
      </c>
      <c r="Z46" s="20">
        <f t="shared" si="4"/>
        <v>0.11042856159720732</v>
      </c>
      <c r="AA46" s="20">
        <f t="shared" si="5"/>
        <v>27.279383910929784</v>
      </c>
      <c r="AB46" s="20">
        <f t="shared" si="6"/>
        <v>2.0420290161272283</v>
      </c>
      <c r="AC46" s="20">
        <f t="shared" si="7"/>
        <v>5.9102161243552338E-2</v>
      </c>
      <c r="AD46" s="20">
        <f t="shared" si="8"/>
        <v>2.8134045748168495</v>
      </c>
      <c r="AE46" s="20">
        <f t="shared" si="9"/>
        <v>15.863401817085618</v>
      </c>
      <c r="AF46" s="20">
        <f t="shared" si="10"/>
        <v>2.6162890463362625</v>
      </c>
      <c r="AG46" s="20">
        <f t="shared" si="11"/>
        <v>0.44980614802097735</v>
      </c>
      <c r="AH46" s="20">
        <f t="shared" si="12"/>
        <v>1.6121493132453226E-2</v>
      </c>
      <c r="AI46" s="20">
        <f t="shared" si="13"/>
        <v>100</v>
      </c>
      <c r="AJ46" s="20"/>
      <c r="AK46" s="20">
        <f t="shared" si="14"/>
        <v>1.8374177087112802</v>
      </c>
      <c r="AL46" s="20">
        <f t="shared" si="15"/>
        <v>1.7455468232757161</v>
      </c>
      <c r="AM46" s="20">
        <f t="shared" si="16"/>
        <v>0.10197668283347616</v>
      </c>
      <c r="AN46" s="66"/>
      <c r="AO46" s="46">
        <v>7.0898220333231201</v>
      </c>
      <c r="AP46" s="27">
        <v>50.570645262780502</v>
      </c>
      <c r="AQ46" s="27">
        <v>44.6491277020721</v>
      </c>
      <c r="AR46" s="27">
        <v>11.00180555443505</v>
      </c>
      <c r="AS46" s="27">
        <v>7.9211396983289646</v>
      </c>
      <c r="AT46" s="27">
        <v>16.889638137556016</v>
      </c>
      <c r="AU46" s="27">
        <v>27.342261788911731</v>
      </c>
      <c r="AV46" s="46">
        <v>416.54138143039035</v>
      </c>
      <c r="AW46" s="46">
        <v>4.2824249590110854</v>
      </c>
      <c r="AX46" s="46">
        <v>14.178599343364438</v>
      </c>
      <c r="AY46" s="46">
        <v>111.03220063266869</v>
      </c>
      <c r="AZ46" s="46"/>
      <c r="BA46" s="17" t="s">
        <v>121</v>
      </c>
      <c r="BB46" s="34" t="s">
        <v>203</v>
      </c>
      <c r="BC46" s="46" t="s">
        <v>203</v>
      </c>
      <c r="BD46" s="46" t="s">
        <v>203</v>
      </c>
      <c r="BE46" s="34" t="s">
        <v>203</v>
      </c>
      <c r="BF46" s="34" t="s">
        <v>203</v>
      </c>
      <c r="BG46" s="46" t="s">
        <v>203</v>
      </c>
      <c r="BH46" s="46" t="s">
        <v>203</v>
      </c>
      <c r="BI46" s="46" t="s">
        <v>203</v>
      </c>
      <c r="BJ46" s="46" t="s">
        <v>203</v>
      </c>
      <c r="BK46" s="46">
        <v>15.204896106321653</v>
      </c>
      <c r="BL46" s="46" t="s">
        <v>203</v>
      </c>
      <c r="BM46" s="46">
        <v>12.256709037900867</v>
      </c>
      <c r="BN46" s="46" t="s">
        <v>203</v>
      </c>
      <c r="BO46" s="46" t="s">
        <v>203</v>
      </c>
      <c r="BP46" s="46" t="s">
        <v>203</v>
      </c>
      <c r="BQ46" s="46">
        <v>1.8715089410369945</v>
      </c>
      <c r="BR46" s="46" t="s">
        <v>203</v>
      </c>
      <c r="BS46" s="46" t="s">
        <v>203</v>
      </c>
      <c r="BT46" s="46">
        <v>0.24259992474958136</v>
      </c>
      <c r="BU46" s="46" t="s">
        <v>203</v>
      </c>
      <c r="BV46" s="46">
        <v>3.0631940565916556</v>
      </c>
      <c r="BW46" s="46">
        <v>6.0474631475581937</v>
      </c>
      <c r="BX46" s="46">
        <v>0.70095673130174663</v>
      </c>
      <c r="BY46" s="46">
        <v>2.9678303624390918</v>
      </c>
      <c r="BZ46" s="46">
        <v>0.72866969346888422</v>
      </c>
      <c r="CA46" s="46">
        <v>0.36291861991904162</v>
      </c>
      <c r="CB46" s="46">
        <v>0.66094220272332371</v>
      </c>
      <c r="CC46" s="46">
        <v>9.9214477941883081E-2</v>
      </c>
      <c r="CD46" s="46">
        <v>0.74802432640572736</v>
      </c>
      <c r="CE46" s="46">
        <v>0.12305327915934575</v>
      </c>
      <c r="CF46" s="46">
        <v>0.33226264769065489</v>
      </c>
      <c r="CG46" s="46">
        <v>5.9973790208604182E-2</v>
      </c>
      <c r="CH46" s="46">
        <v>0.3415981535471328</v>
      </c>
      <c r="CI46" s="46">
        <v>5.5784028790087405E-2</v>
      </c>
      <c r="CJ46" s="46">
        <v>0.35875458074534133</v>
      </c>
      <c r="CK46" s="46">
        <v>9.72818889995022E-2</v>
      </c>
      <c r="CL46" s="46">
        <v>1.4601919942968629</v>
      </c>
      <c r="CM46" s="46">
        <v>0.24870543344870957</v>
      </c>
      <c r="CN46" s="46">
        <v>4.7854778632764543E-2</v>
      </c>
    </row>
    <row r="47" spans="1:92" ht="12" customHeight="1">
      <c r="A47" s="17" t="s">
        <v>155</v>
      </c>
      <c r="B47" s="36">
        <v>120.4</v>
      </c>
      <c r="C47" s="36">
        <v>2842.0499999999997</v>
      </c>
      <c r="D47" s="36">
        <v>2843.2499999999995</v>
      </c>
      <c r="E47" s="36">
        <v>-1266.2499999999998</v>
      </c>
      <c r="F47" s="36" t="s">
        <v>194</v>
      </c>
      <c r="G47" s="97" t="s">
        <v>403</v>
      </c>
      <c r="H47" s="58" t="s">
        <v>211</v>
      </c>
      <c r="I47" s="58">
        <v>6</v>
      </c>
      <c r="J47" s="34">
        <v>47.270545819231856</v>
      </c>
      <c r="K47" s="22">
        <v>5.1556556792338573E-2</v>
      </c>
      <c r="L47" s="20">
        <v>30.070619560248698</v>
      </c>
      <c r="M47" s="22">
        <v>2.2303136156702954</v>
      </c>
      <c r="N47" s="22">
        <v>3.2147767380217691E-2</v>
      </c>
      <c r="O47" s="20">
        <v>1.4091570064205081</v>
      </c>
      <c r="P47" s="22">
        <v>15.029153527239798</v>
      </c>
      <c r="Q47" s="22">
        <v>2.4499816897960844</v>
      </c>
      <c r="R47" s="22">
        <v>0.32240597067371535</v>
      </c>
      <c r="S47" s="22">
        <v>1.4483557410426536E-2</v>
      </c>
      <c r="T47" s="22">
        <v>1.3274686171789702</v>
      </c>
      <c r="U47" s="20">
        <f t="shared" si="0"/>
        <v>100.20783368804292</v>
      </c>
      <c r="V47" s="20">
        <f t="shared" si="1"/>
        <v>98.880365070863959</v>
      </c>
      <c r="W47" s="20">
        <f t="shared" si="2"/>
        <v>1.0113231269760548</v>
      </c>
      <c r="X47" s="20"/>
      <c r="Y47" s="20">
        <f t="shared" si="3"/>
        <v>47.805796211770435</v>
      </c>
      <c r="Z47" s="20">
        <f t="shared" si="4"/>
        <v>5.2140338231346402E-2</v>
      </c>
      <c r="AA47" s="20">
        <f t="shared" si="5"/>
        <v>30.411113003778031</v>
      </c>
      <c r="AB47" s="20">
        <f t="shared" si="6"/>
        <v>2.255567739936954</v>
      </c>
      <c r="AC47" s="20">
        <f t="shared" si="7"/>
        <v>3.2511780632260567E-2</v>
      </c>
      <c r="AD47" s="20">
        <f t="shared" si="8"/>
        <v>1.4251130701334047</v>
      </c>
      <c r="AE47" s="20">
        <f t="shared" si="9"/>
        <v>15.199330540971355</v>
      </c>
      <c r="AF47" s="20">
        <f t="shared" si="10"/>
        <v>2.4777231435586549</v>
      </c>
      <c r="AG47" s="20">
        <f t="shared" si="11"/>
        <v>0.32605661441749201</v>
      </c>
      <c r="AH47" s="20">
        <f t="shared" si="12"/>
        <v>1.4647556570049774E-2</v>
      </c>
      <c r="AI47" s="20">
        <f t="shared" si="13"/>
        <v>99.999999999999986</v>
      </c>
      <c r="AJ47" s="20"/>
      <c r="AK47" s="20">
        <f t="shared" si="14"/>
        <v>2.0295598523952711</v>
      </c>
      <c r="AL47" s="20">
        <f t="shared" si="15"/>
        <v>1.9280818597755074</v>
      </c>
      <c r="AM47" s="20">
        <f t="shared" si="16"/>
        <v>0.11264057180793778</v>
      </c>
      <c r="AO47" s="35">
        <v>2.6267671215505008</v>
      </c>
      <c r="AP47" s="46">
        <v>17.599177776140596</v>
      </c>
      <c r="AQ47" s="46">
        <v>7.9793841853280183</v>
      </c>
      <c r="AR47" s="27">
        <v>8.5212246408636805</v>
      </c>
      <c r="AS47" s="27">
        <v>77.759450288733888</v>
      </c>
      <c r="AT47" s="27">
        <v>34.725498527616899</v>
      </c>
      <c r="AU47" s="27">
        <v>40.529715201028267</v>
      </c>
      <c r="AV47" s="27">
        <v>308.93536322793727</v>
      </c>
      <c r="AW47" s="27">
        <v>0.52506002891786996</v>
      </c>
      <c r="AX47" s="46">
        <v>3.1454902004471799</v>
      </c>
      <c r="AY47" s="46">
        <v>83.487842427867292</v>
      </c>
      <c r="BA47" s="17" t="s">
        <v>155</v>
      </c>
      <c r="BB47" s="34">
        <v>5.2296441632895152E-2</v>
      </c>
      <c r="BC47" s="46">
        <v>16.648394912647944</v>
      </c>
      <c r="BD47" s="46">
        <v>12.566455798457678</v>
      </c>
      <c r="BE47" s="34">
        <v>2.7212336350968203E-2</v>
      </c>
      <c r="BF47" s="34">
        <v>2.1843725939605223</v>
      </c>
      <c r="BG47" s="46">
        <v>10.0074575932857</v>
      </c>
      <c r="BH47" s="46">
        <v>79.016299359471006</v>
      </c>
      <c r="BI47" s="46">
        <v>33.762233734474556</v>
      </c>
      <c r="BJ47" s="46">
        <v>38.829394465166331</v>
      </c>
      <c r="BK47" s="46">
        <v>17.034798640762574</v>
      </c>
      <c r="BL47" s="46" t="s">
        <v>203</v>
      </c>
      <c r="BM47" s="46">
        <v>5.5323370889767371</v>
      </c>
      <c r="BN47" s="46">
        <v>301.14445188819388</v>
      </c>
      <c r="BO47" s="46">
        <v>1.37833492601557</v>
      </c>
      <c r="BP47" s="46">
        <v>3.6343303351226424</v>
      </c>
      <c r="BQ47" s="46">
        <v>0.34894492105161184</v>
      </c>
      <c r="BR47" s="46" t="s">
        <v>203</v>
      </c>
      <c r="BS47" s="46" t="s">
        <v>203</v>
      </c>
      <c r="BT47" s="46">
        <v>0.25672604352836048</v>
      </c>
      <c r="BU47" s="46">
        <v>88.914815989321895</v>
      </c>
      <c r="BV47" s="46">
        <v>2.4210999587456912</v>
      </c>
      <c r="BW47" s="46">
        <v>4.1376825196447014</v>
      </c>
      <c r="BX47" s="46">
        <v>0.47974400995112571</v>
      </c>
      <c r="BY47" s="46">
        <v>1.6737951863624627</v>
      </c>
      <c r="BZ47" s="46">
        <v>0.26128552507898034</v>
      </c>
      <c r="CA47" s="46">
        <v>0.3401409974558175</v>
      </c>
      <c r="CB47" s="46">
        <v>0.21505773496916022</v>
      </c>
      <c r="CC47" s="46">
        <v>2.7068487611185618E-2</v>
      </c>
      <c r="CD47" s="46">
        <v>0.18078531347787852</v>
      </c>
      <c r="CE47" s="46">
        <v>3.4166023567046309E-2</v>
      </c>
      <c r="CF47" s="46">
        <v>0.11354645371472692</v>
      </c>
      <c r="CG47" s="46">
        <v>1.6181679405557169E-2</v>
      </c>
      <c r="CH47" s="46">
        <v>0.11708768436187614</v>
      </c>
      <c r="CI47" s="46">
        <v>1.3679983694529682E-2</v>
      </c>
      <c r="CJ47" s="46">
        <v>7.2985194725431149E-2</v>
      </c>
      <c r="CK47" s="46">
        <v>2.1894755314480527E-2</v>
      </c>
      <c r="CL47" s="46">
        <v>2.3775130761144485</v>
      </c>
      <c r="CM47" s="46">
        <v>0.43888886409394157</v>
      </c>
      <c r="CN47" s="46">
        <v>4.1711060418352756E-2</v>
      </c>
    </row>
    <row r="48" spans="1:92" ht="12" customHeight="1">
      <c r="A48" s="17" t="s">
        <v>156</v>
      </c>
      <c r="B48" s="36">
        <v>126.86</v>
      </c>
      <c r="C48" s="36">
        <v>2848.56</v>
      </c>
      <c r="D48" s="36">
        <v>2849.7599999999998</v>
      </c>
      <c r="E48" s="36">
        <v>-1272.76</v>
      </c>
      <c r="F48" s="36" t="s">
        <v>194</v>
      </c>
      <c r="G48" s="97" t="s">
        <v>592</v>
      </c>
      <c r="H48" s="58" t="s">
        <v>212</v>
      </c>
      <c r="I48" s="58">
        <v>5</v>
      </c>
      <c r="J48" s="52">
        <v>42.275674791334275</v>
      </c>
      <c r="K48" s="7">
        <v>6.4370507034336097E-2</v>
      </c>
      <c r="L48" s="22">
        <v>14.775813883916943</v>
      </c>
      <c r="M48" s="20">
        <v>9.2762986977669613</v>
      </c>
      <c r="N48" s="22">
        <v>0.12594947298295375</v>
      </c>
      <c r="O48" s="22">
        <v>17.424265540195577</v>
      </c>
      <c r="P48" s="20">
        <v>9.3630037443563179</v>
      </c>
      <c r="Q48" s="22">
        <v>0.99938460497989889</v>
      </c>
      <c r="R48" s="22">
        <v>6.5302857461462277E-2</v>
      </c>
      <c r="S48" s="22">
        <v>6.1108614855989347E-3</v>
      </c>
      <c r="T48" s="26">
        <v>5.6562654779592298</v>
      </c>
      <c r="U48" s="20">
        <f t="shared" si="0"/>
        <v>100.03244043947353</v>
      </c>
      <c r="V48" s="20">
        <f t="shared" si="1"/>
        <v>94.376174961514309</v>
      </c>
      <c r="W48" s="20">
        <f t="shared" si="2"/>
        <v>1.0595894571991187</v>
      </c>
      <c r="X48" s="20"/>
      <c r="Y48" s="20">
        <f t="shared" si="3"/>
        <v>44.794859304876347</v>
      </c>
      <c r="Z48" s="20">
        <f t="shared" si="4"/>
        <v>6.8206310608144236E-2</v>
      </c>
      <c r="AA48" s="20">
        <f t="shared" si="5"/>
        <v>15.656296612934755</v>
      </c>
      <c r="AB48" s="20">
        <f t="shared" si="6"/>
        <v>9.8290683019837868</v>
      </c>
      <c r="AC48" s="20">
        <f t="shared" si="7"/>
        <v>0.13345473371252303</v>
      </c>
      <c r="AD48" s="20">
        <f t="shared" si="8"/>
        <v>18.462568065829139</v>
      </c>
      <c r="AE48" s="20">
        <f t="shared" si="9"/>
        <v>9.9209400552358264</v>
      </c>
      <c r="AF48" s="20">
        <f t="shared" si="10"/>
        <v>1.0589373911238067</v>
      </c>
      <c r="AG48" s="20">
        <f t="shared" si="11"/>
        <v>6.9194219291142237E-2</v>
      </c>
      <c r="AH48" s="20">
        <f t="shared" si="12"/>
        <v>6.4750044045447756E-3</v>
      </c>
      <c r="AI48" s="20">
        <f t="shared" si="13"/>
        <v>100.00000000000001</v>
      </c>
      <c r="AJ48" s="20"/>
      <c r="AK48" s="20">
        <f t="shared" si="14"/>
        <v>8.8441956581250114</v>
      </c>
      <c r="AL48" s="20">
        <f t="shared" si="15"/>
        <v>8.4019858752187613</v>
      </c>
      <c r="AM48" s="20">
        <f t="shared" si="16"/>
        <v>0.49085285902593767</v>
      </c>
      <c r="AO48" s="27">
        <v>7.4055475986925634</v>
      </c>
      <c r="AP48" s="35">
        <v>24.164706170683342</v>
      </c>
      <c r="AQ48" s="46">
        <v>67.887528578714623</v>
      </c>
      <c r="AR48" s="46">
        <v>44.402088808312783</v>
      </c>
      <c r="AS48" s="27">
        <v>700.46530301526104</v>
      </c>
      <c r="AT48" s="27">
        <v>152.11777360734999</v>
      </c>
      <c r="AU48" s="27">
        <v>80.991161899693978</v>
      </c>
      <c r="AV48" s="27">
        <v>169.69018068363837</v>
      </c>
      <c r="AW48" s="27">
        <v>2.1166985832216159</v>
      </c>
      <c r="AX48" s="27">
        <v>5.2902222485181802</v>
      </c>
      <c r="AY48" s="46">
        <v>47.715120507312783</v>
      </c>
      <c r="BA48" s="17" t="s">
        <v>156</v>
      </c>
      <c r="BB48" s="34">
        <v>5.5494149147455693E-2</v>
      </c>
      <c r="BC48" s="46">
        <v>24.931062804193697</v>
      </c>
      <c r="BD48" s="46">
        <v>79.302135419699354</v>
      </c>
      <c r="BE48" s="34">
        <v>0.11376520229536594</v>
      </c>
      <c r="BF48" s="34">
        <v>9.0504987637382062</v>
      </c>
      <c r="BG48" s="46">
        <v>41.748128316650998</v>
      </c>
      <c r="BH48" s="46">
        <v>678.07786638612129</v>
      </c>
      <c r="BI48" s="46">
        <v>145.33194982782641</v>
      </c>
      <c r="BJ48" s="46">
        <v>234.56737924499899</v>
      </c>
      <c r="BK48" s="46">
        <v>10.30501793199897</v>
      </c>
      <c r="BL48" s="46" t="s">
        <v>203</v>
      </c>
      <c r="BM48" s="46">
        <v>2.7436074617021551</v>
      </c>
      <c r="BN48" s="46">
        <v>158.48777389869156</v>
      </c>
      <c r="BO48" s="46">
        <v>2.190847938843107</v>
      </c>
      <c r="BP48" s="46">
        <v>5.9570688848603295</v>
      </c>
      <c r="BQ48" s="46">
        <v>0.49910732698934568</v>
      </c>
      <c r="BR48" s="46" t="s">
        <v>203</v>
      </c>
      <c r="BS48" s="46" t="s">
        <v>203</v>
      </c>
      <c r="BT48" s="46">
        <v>0.58024655921707546</v>
      </c>
      <c r="BU48" s="46">
        <v>53.449804306556004</v>
      </c>
      <c r="BV48" s="46">
        <v>1.6000783754233339</v>
      </c>
      <c r="BW48" s="46">
        <v>2.9488181101448396</v>
      </c>
      <c r="BX48" s="46">
        <v>0.34023363283544139</v>
      </c>
      <c r="BY48" s="46">
        <v>1.3192182598505169</v>
      </c>
      <c r="BZ48" s="46">
        <v>0.29740409756472508</v>
      </c>
      <c r="CA48" s="46">
        <v>0.19359240772789615</v>
      </c>
      <c r="CB48" s="46">
        <v>0.29777237167157461</v>
      </c>
      <c r="CC48" s="46">
        <v>4.8614775021907357E-2</v>
      </c>
      <c r="CD48" s="46">
        <v>0.31063815294637104</v>
      </c>
      <c r="CE48" s="46">
        <v>8.49884582496436E-2</v>
      </c>
      <c r="CF48" s="46">
        <v>0.20911583384264612</v>
      </c>
      <c r="CG48" s="46">
        <v>3.7790963751339085E-2</v>
      </c>
      <c r="CH48" s="46">
        <v>0.22188037656473134</v>
      </c>
      <c r="CI48" s="46">
        <v>3.6753937728751143E-2</v>
      </c>
      <c r="CJ48" s="46">
        <v>7.3259655841828308E-2</v>
      </c>
      <c r="CK48" s="46">
        <v>2.1201925043633434E-2</v>
      </c>
      <c r="CL48" s="46">
        <v>1.5701755632521825</v>
      </c>
      <c r="CM48" s="46">
        <v>0.5052054185328122</v>
      </c>
      <c r="CN48" s="46">
        <v>4.1067899824975579E-2</v>
      </c>
    </row>
    <row r="49" spans="1:92" ht="12" customHeight="1">
      <c r="A49" s="17" t="s">
        <v>72</v>
      </c>
      <c r="B49" s="36">
        <v>128.63999999999999</v>
      </c>
      <c r="C49" s="36">
        <v>2850.3399999999997</v>
      </c>
      <c r="D49" s="36">
        <v>2851.5399999999995</v>
      </c>
      <c r="E49" s="36">
        <v>-1274.5399999999997</v>
      </c>
      <c r="F49" s="36" t="s">
        <v>194</v>
      </c>
      <c r="G49" s="97" t="s">
        <v>594</v>
      </c>
      <c r="H49" s="58" t="s">
        <v>213</v>
      </c>
      <c r="I49" s="58">
        <v>4</v>
      </c>
      <c r="J49" s="22">
        <v>45.213514589996201</v>
      </c>
      <c r="K49" s="20">
        <v>9.0925100185637195E-2</v>
      </c>
      <c r="L49" s="22">
        <v>19.048055596514001</v>
      </c>
      <c r="M49" s="20">
        <v>9.6124817005175398</v>
      </c>
      <c r="N49" s="20">
        <v>0.13872131504685944</v>
      </c>
      <c r="O49" s="22">
        <v>12.196919708642397</v>
      </c>
      <c r="P49" s="22">
        <v>9.8845626015651096</v>
      </c>
      <c r="Q49" s="22">
        <v>1.4717969771132833</v>
      </c>
      <c r="R49" s="22">
        <v>0.11484689303990475</v>
      </c>
      <c r="S49" s="22">
        <v>1.2441779059795186E-2</v>
      </c>
      <c r="T49" s="22">
        <v>3.2888372992840917</v>
      </c>
      <c r="U49" s="20">
        <f t="shared" si="0"/>
        <v>101.07310356096484</v>
      </c>
      <c r="V49" s="20">
        <f t="shared" si="1"/>
        <v>97.784266261680742</v>
      </c>
      <c r="W49" s="20">
        <f t="shared" si="2"/>
        <v>1.022659409565847</v>
      </c>
      <c r="X49" s="20"/>
      <c r="Y49" s="20">
        <f t="shared" si="3"/>
        <v>46.238026135002322</v>
      </c>
      <c r="Z49" s="20">
        <f t="shared" si="4"/>
        <v>9.2985409270559219E-2</v>
      </c>
      <c r="AA49" s="20">
        <f t="shared" si="5"/>
        <v>19.479673289708437</v>
      </c>
      <c r="AB49" s="20">
        <f t="shared" si="6"/>
        <v>9.8302948603137761</v>
      </c>
      <c r="AC49" s="20">
        <f t="shared" si="7"/>
        <v>0.14186465814001914</v>
      </c>
      <c r="AD49" s="20">
        <f t="shared" si="8"/>
        <v>12.473294707762276</v>
      </c>
      <c r="AE49" s="20">
        <f t="shared" si="9"/>
        <v>10.108540953933227</v>
      </c>
      <c r="AF49" s="20">
        <f t="shared" si="10"/>
        <v>1.5051470276154688</v>
      </c>
      <c r="AG49" s="20">
        <f t="shared" si="11"/>
        <v>0.11744925582666098</v>
      </c>
      <c r="AH49" s="20">
        <f t="shared" si="12"/>
        <v>1.2723702427238864E-2</v>
      </c>
      <c r="AI49" s="20">
        <f t="shared" si="13"/>
        <v>99.999999999999986</v>
      </c>
      <c r="AJ49" s="20"/>
      <c r="AK49" s="20">
        <f t="shared" si="14"/>
        <v>8.8452993153103368</v>
      </c>
      <c r="AL49" s="20">
        <f t="shared" si="15"/>
        <v>8.4030343495448196</v>
      </c>
      <c r="AM49" s="20">
        <f t="shared" si="16"/>
        <v>0.49091411199972401</v>
      </c>
      <c r="AN49" s="61"/>
      <c r="AO49" s="35">
        <v>8.0411852803025674</v>
      </c>
      <c r="AP49" s="24">
        <v>27.304231890155428</v>
      </c>
      <c r="AQ49" s="24">
        <v>42.14620736514108</v>
      </c>
      <c r="AR49" s="24">
        <v>172.61711588639</v>
      </c>
      <c r="AS49" s="24">
        <v>621.50532037865617</v>
      </c>
      <c r="AT49" s="24">
        <v>106.4769718640478</v>
      </c>
      <c r="AU49" s="24">
        <v>35.640984333084397</v>
      </c>
      <c r="AV49" s="24">
        <v>216.02489357996308</v>
      </c>
      <c r="AW49" s="24">
        <v>2.091903847291932</v>
      </c>
      <c r="AX49" s="35">
        <v>11.263174095029926</v>
      </c>
      <c r="AY49" s="35">
        <v>65.837642194914139</v>
      </c>
      <c r="BA49" s="17" t="s">
        <v>72</v>
      </c>
      <c r="BB49" s="34">
        <v>7.6129975925187665E-2</v>
      </c>
      <c r="BC49" s="46">
        <v>31.663959804779434</v>
      </c>
      <c r="BD49" s="46">
        <v>42.950035529394704</v>
      </c>
      <c r="BE49" s="34">
        <v>0.12805589498745615</v>
      </c>
      <c r="BF49" s="34">
        <v>8.5979232074837171</v>
      </c>
      <c r="BG49" s="46">
        <v>165.26318165039916</v>
      </c>
      <c r="BH49" s="46">
        <v>612.41875937652401</v>
      </c>
      <c r="BI49" s="46">
        <v>113.372210271017</v>
      </c>
      <c r="BJ49" s="46">
        <v>32.2642048096059</v>
      </c>
      <c r="BK49" s="46">
        <v>12.310943192724913</v>
      </c>
      <c r="BL49" s="46">
        <v>0.5417926690666317</v>
      </c>
      <c r="BM49" s="46">
        <v>2.1328160151106967</v>
      </c>
      <c r="BN49" s="46">
        <v>203.68570646102401</v>
      </c>
      <c r="BO49" s="46">
        <v>2.3520762078325945</v>
      </c>
      <c r="BP49" s="46">
        <v>3.5899565268629821</v>
      </c>
      <c r="BQ49" s="46">
        <v>0.20651902766703553</v>
      </c>
      <c r="BR49" s="46">
        <v>1.7401346019637522E-3</v>
      </c>
      <c r="BS49" s="46">
        <v>3.2538825538988574</v>
      </c>
      <c r="BT49" s="46">
        <v>0.3054700000368562</v>
      </c>
      <c r="BU49" s="46">
        <v>49.309497580943749</v>
      </c>
      <c r="BV49" s="46">
        <v>1.6910084726759222</v>
      </c>
      <c r="BW49" s="46">
        <v>2.7309069307096472</v>
      </c>
      <c r="BX49" s="46">
        <v>0.36900886508329056</v>
      </c>
      <c r="BY49" s="46">
        <v>2.3718073070822534</v>
      </c>
      <c r="BZ49" s="46">
        <v>0.4289784483274735</v>
      </c>
      <c r="CA49" s="46">
        <v>0.22419762362902912</v>
      </c>
      <c r="CB49" s="46">
        <v>0.30273011674782274</v>
      </c>
      <c r="CC49" s="46">
        <v>5.7274900106654154E-2</v>
      </c>
      <c r="CD49" s="46">
        <v>0.28580680487216759</v>
      </c>
      <c r="CE49" s="46">
        <v>6.4264654881488567E-2</v>
      </c>
      <c r="CF49" s="46">
        <v>0.19883730207987799</v>
      </c>
      <c r="CG49" s="46">
        <v>3.3010935222312313E-2</v>
      </c>
      <c r="CH49" s="46">
        <v>0.20657722923328142</v>
      </c>
      <c r="CI49" s="46">
        <v>3.5152245753231108E-2</v>
      </c>
      <c r="CJ49" s="46">
        <v>8.1630419651605904E-2</v>
      </c>
      <c r="CK49" s="46">
        <v>1.0030989170088007E-2</v>
      </c>
      <c r="CL49" s="46">
        <v>6.7471688315624343</v>
      </c>
      <c r="CM49" s="46">
        <v>0.25012013276189604</v>
      </c>
      <c r="CN49" s="46">
        <v>1.8754522432228464E-2</v>
      </c>
    </row>
    <row r="50" spans="1:92" ht="12" customHeight="1">
      <c r="A50" s="17" t="s">
        <v>107</v>
      </c>
      <c r="B50" s="36">
        <v>130.72</v>
      </c>
      <c r="C50" s="36">
        <v>2852.4199999999996</v>
      </c>
      <c r="D50" s="36">
        <v>2853.6199999999994</v>
      </c>
      <c r="E50" s="36">
        <v>-1276.6199999999997</v>
      </c>
      <c r="F50" s="36" t="s">
        <v>194</v>
      </c>
      <c r="G50" s="97" t="s">
        <v>403</v>
      </c>
      <c r="H50" s="58" t="s">
        <v>213</v>
      </c>
      <c r="I50" s="58">
        <v>4</v>
      </c>
      <c r="J50" s="22">
        <v>48.492313217982463</v>
      </c>
      <c r="K50" s="20">
        <v>9.4011942690681943E-2</v>
      </c>
      <c r="L50" s="22">
        <v>27.979296420006406</v>
      </c>
      <c r="M50" s="20">
        <v>1.2468690578569301</v>
      </c>
      <c r="N50" s="20">
        <v>2.4849175343863723E-2</v>
      </c>
      <c r="O50" s="22">
        <v>1.1996370907711498</v>
      </c>
      <c r="P50" s="22">
        <v>14.532150085879113</v>
      </c>
      <c r="Q50" s="22">
        <v>2.2859569082000708</v>
      </c>
      <c r="R50" s="22">
        <v>1.0975187151726344</v>
      </c>
      <c r="S50" s="22">
        <v>4.9510767971397461E-3</v>
      </c>
      <c r="T50" s="22">
        <v>2.415623435152721</v>
      </c>
      <c r="U50" s="20">
        <f t="shared" si="0"/>
        <v>99.373177125853189</v>
      </c>
      <c r="V50" s="20">
        <f t="shared" si="1"/>
        <v>96.957553690700465</v>
      </c>
      <c r="W50" s="20">
        <f t="shared" si="2"/>
        <v>1.0313791571000759</v>
      </c>
      <c r="X50" s="20"/>
      <c r="Y50" s="20">
        <f t="shared" si="3"/>
        <v>50.013961132595618</v>
      </c>
      <c r="Z50" s="20">
        <f t="shared" si="4"/>
        <v>9.6961958209656182E-2</v>
      </c>
      <c r="AA50" s="20">
        <f t="shared" si="5"/>
        <v>28.857263157919377</v>
      </c>
      <c r="AB50" s="20">
        <f t="shared" si="6"/>
        <v>1.2859947579066464</v>
      </c>
      <c r="AC50" s="20">
        <f t="shared" si="7"/>
        <v>2.5628921520786156E-2</v>
      </c>
      <c r="AD50" s="20">
        <f t="shared" si="8"/>
        <v>1.2372806915055357</v>
      </c>
      <c r="AE50" s="20">
        <f t="shared" si="9"/>
        <v>14.988156706425794</v>
      </c>
      <c r="AF50" s="20">
        <f t="shared" si="10"/>
        <v>2.3576883091464844</v>
      </c>
      <c r="AG50" s="20">
        <f t="shared" si="11"/>
        <v>1.1319579273563101</v>
      </c>
      <c r="AH50" s="20">
        <f t="shared" si="12"/>
        <v>5.1064374137717349E-3</v>
      </c>
      <c r="AI50" s="20">
        <f t="shared" si="13"/>
        <v>99.999999999999972</v>
      </c>
      <c r="AJ50" s="20"/>
      <c r="AK50" s="20">
        <f t="shared" si="14"/>
        <v>1.1571380831644005</v>
      </c>
      <c r="AL50" s="20">
        <f t="shared" si="15"/>
        <v>1.0992811790061805</v>
      </c>
      <c r="AM50" s="20">
        <f t="shared" si="16"/>
        <v>6.4221163615624188E-2</v>
      </c>
      <c r="AN50" s="61"/>
      <c r="AO50" s="35">
        <v>3.2546689737133216</v>
      </c>
      <c r="AP50" s="24">
        <v>18.895093719474001</v>
      </c>
      <c r="AQ50" s="24">
        <v>12.228619246298896</v>
      </c>
      <c r="AR50" s="24">
        <v>6.4532389933710004</v>
      </c>
      <c r="AS50" s="24">
        <v>28.605540159908852</v>
      </c>
      <c r="AT50" s="24">
        <v>14.472745823938874</v>
      </c>
      <c r="AU50" s="24">
        <v>3.8473970748588999</v>
      </c>
      <c r="AV50" s="24">
        <v>306.49831410501076</v>
      </c>
      <c r="AW50" s="24">
        <v>2.1930908203610313</v>
      </c>
      <c r="AX50" s="35">
        <v>30.614878244846665</v>
      </c>
      <c r="AY50" s="35">
        <v>231.5628548431429</v>
      </c>
      <c r="BA50" s="17" t="s">
        <v>107</v>
      </c>
      <c r="BB50" s="34">
        <v>0.10455598221046104</v>
      </c>
      <c r="BC50" s="46">
        <v>20.211840722810585</v>
      </c>
      <c r="BD50" s="46">
        <v>9.1262960700374052</v>
      </c>
      <c r="BE50" s="34">
        <v>3.179171300321005E-2</v>
      </c>
      <c r="BF50" s="34">
        <v>1.2178023766156905</v>
      </c>
      <c r="BG50" s="46">
        <v>5.6690249709684419</v>
      </c>
      <c r="BH50" s="46">
        <v>31.988453727429299</v>
      </c>
      <c r="BI50" s="46">
        <v>12.187714743260059</v>
      </c>
      <c r="BJ50" s="46">
        <v>2.2904203788008033</v>
      </c>
      <c r="BK50" s="46">
        <v>18.532427089814242</v>
      </c>
      <c r="BL50" s="46">
        <v>0.17245317547322853</v>
      </c>
      <c r="BM50" s="46">
        <v>21.751870378928434</v>
      </c>
      <c r="BN50" s="46">
        <v>319.1519065947756</v>
      </c>
      <c r="BO50" s="46">
        <v>2.7625501915394364</v>
      </c>
      <c r="BP50" s="46">
        <v>29.678119505269944</v>
      </c>
      <c r="BQ50" s="46">
        <v>0.84074183968074812</v>
      </c>
      <c r="BR50" s="46">
        <v>0.18202981226354431</v>
      </c>
      <c r="BS50" s="46">
        <v>0.9567158801674156</v>
      </c>
      <c r="BT50" s="46">
        <v>0.60451859326584845</v>
      </c>
      <c r="BU50" s="46">
        <v>222.88497259468446</v>
      </c>
      <c r="BV50" s="46">
        <v>2.8268122215973364</v>
      </c>
      <c r="BW50" s="46">
        <v>5.278119937772165</v>
      </c>
      <c r="BX50" s="46">
        <v>0.57188530334456977</v>
      </c>
      <c r="BY50" s="46">
        <v>1.8376174718788705</v>
      </c>
      <c r="BZ50" s="46">
        <v>0.43874268477899786</v>
      </c>
      <c r="CA50" s="46">
        <v>0.3832123703118539</v>
      </c>
      <c r="CB50" s="46">
        <v>0.43306687509138758</v>
      </c>
      <c r="CC50" s="46">
        <v>5.2355312213951836E-2</v>
      </c>
      <c r="CD50" s="46">
        <v>0.37088432878071065</v>
      </c>
      <c r="CE50" s="46">
        <v>7.2661677245391368E-2</v>
      </c>
      <c r="CF50" s="46">
        <v>0.23480246727880844</v>
      </c>
      <c r="CG50" s="46">
        <v>3.7923284557383981E-2</v>
      </c>
      <c r="CH50" s="46">
        <v>0.24111810273622242</v>
      </c>
      <c r="CI50" s="46">
        <v>2.7794297643766699E-2</v>
      </c>
      <c r="CJ50" s="46">
        <v>0.63743495929205585</v>
      </c>
      <c r="CK50" s="46">
        <v>6.4648485437620001E-2</v>
      </c>
      <c r="CL50" s="46">
        <v>7.0708033248509254</v>
      </c>
      <c r="CM50" s="46">
        <v>0.88451770868010526</v>
      </c>
      <c r="CN50" s="46">
        <v>0.3475117483312759</v>
      </c>
    </row>
    <row r="51" spans="1:92" ht="12" customHeight="1">
      <c r="A51" s="17" t="s">
        <v>87</v>
      </c>
      <c r="B51" s="36">
        <v>133.49</v>
      </c>
      <c r="C51" s="36">
        <v>2855.1899999999996</v>
      </c>
      <c r="D51" s="36">
        <v>2856.3899999999994</v>
      </c>
      <c r="E51" s="36">
        <v>-1279.3899999999996</v>
      </c>
      <c r="F51" s="36" t="s">
        <v>194</v>
      </c>
      <c r="G51" s="97" t="s">
        <v>594</v>
      </c>
      <c r="H51" s="58" t="s">
        <v>213</v>
      </c>
      <c r="I51" s="58">
        <v>4</v>
      </c>
      <c r="J51" s="22">
        <v>47.038979413714834</v>
      </c>
      <c r="K51" s="20">
        <v>9.4947008336096164E-2</v>
      </c>
      <c r="L51" s="22">
        <v>22.030819136461925</v>
      </c>
      <c r="M51" s="20">
        <v>6.444035650385219</v>
      </c>
      <c r="N51" s="20">
        <v>8.9828587084960027E-2</v>
      </c>
      <c r="O51" s="22">
        <v>8.5124491462594793</v>
      </c>
      <c r="P51" s="22">
        <v>11.714989089946119</v>
      </c>
      <c r="Q51" s="22">
        <v>1.8994840741013497</v>
      </c>
      <c r="R51" s="22">
        <v>0.17402148768624998</v>
      </c>
      <c r="S51" s="22">
        <v>5.8620988899593211E-3</v>
      </c>
      <c r="T51" s="22">
        <v>1.5075230356517089</v>
      </c>
      <c r="U51" s="20">
        <f t="shared" si="0"/>
        <v>99.512938728517923</v>
      </c>
      <c r="V51" s="20">
        <f t="shared" si="1"/>
        <v>98.005415692866208</v>
      </c>
      <c r="W51" s="20">
        <f t="shared" si="2"/>
        <v>1.0203517764098313</v>
      </c>
      <c r="X51" s="20"/>
      <c r="Y51" s="20">
        <f t="shared" si="3"/>
        <v>47.996306205289414</v>
      </c>
      <c r="Z51" s="20">
        <f t="shared" si="4"/>
        <v>9.687934862053478E-2</v>
      </c>
      <c r="AA51" s="20">
        <f t="shared" si="5"/>
        <v>22.479185441652632</v>
      </c>
      <c r="AB51" s="20">
        <f t="shared" si="6"/>
        <v>6.5751832231188407</v>
      </c>
      <c r="AC51" s="20">
        <f t="shared" si="7"/>
        <v>9.1656758404524197E-2</v>
      </c>
      <c r="AD51" s="20">
        <f t="shared" si="8"/>
        <v>8.6856926079842118</v>
      </c>
      <c r="AE51" s="20">
        <f t="shared" si="9"/>
        <v>11.953409928548316</v>
      </c>
      <c r="AF51" s="20">
        <f t="shared" si="10"/>
        <v>1.9381419492714957</v>
      </c>
      <c r="AG51" s="20">
        <f t="shared" si="11"/>
        <v>0.17756313409414676</v>
      </c>
      <c r="AH51" s="20">
        <f t="shared" si="12"/>
        <v>5.9814030158600933E-3</v>
      </c>
      <c r="AI51" s="20">
        <f t="shared" si="13"/>
        <v>99.999999999999972</v>
      </c>
      <c r="AJ51" s="20"/>
      <c r="AK51" s="20">
        <f t="shared" si="14"/>
        <v>5.9163498641623331</v>
      </c>
      <c r="AL51" s="20">
        <f t="shared" si="15"/>
        <v>5.6205323709542165</v>
      </c>
      <c r="AM51" s="20">
        <f t="shared" si="16"/>
        <v>0.32835741746100944</v>
      </c>
      <c r="AN51" s="61"/>
      <c r="AO51" s="35">
        <v>9.0298806637304043</v>
      </c>
      <c r="AP51" s="24">
        <v>31.392537503241439</v>
      </c>
      <c r="AQ51" s="24">
        <v>46.694039650131764</v>
      </c>
      <c r="AR51" s="24">
        <v>55.290136334140101</v>
      </c>
      <c r="AS51" s="24">
        <v>392.53158213673419</v>
      </c>
      <c r="AT51" s="24">
        <v>33.731893071566802</v>
      </c>
      <c r="AU51" s="24">
        <v>17.675380008225499</v>
      </c>
      <c r="AV51" s="24">
        <v>250.10327190892698</v>
      </c>
      <c r="AW51" s="24">
        <v>3.0705929197832726</v>
      </c>
      <c r="AX51" s="35">
        <v>5.8958452697734707</v>
      </c>
      <c r="AY51" s="35">
        <v>53.698755387245761</v>
      </c>
      <c r="BA51" s="17" t="s">
        <v>87</v>
      </c>
      <c r="BB51" s="34">
        <v>9.3352929376618335E-2</v>
      </c>
      <c r="BC51" s="46">
        <v>36.089644024058416</v>
      </c>
      <c r="BD51" s="46">
        <v>46.859249799613245</v>
      </c>
      <c r="BE51" s="34">
        <v>8.4844666385591891E-2</v>
      </c>
      <c r="BF51" s="34">
        <v>5.8137606152040293</v>
      </c>
      <c r="BG51" s="46">
        <v>56.673841635660807</v>
      </c>
      <c r="BH51" s="46">
        <v>408.25460219383899</v>
      </c>
      <c r="BI51" s="46">
        <v>33.537562023498232</v>
      </c>
      <c r="BJ51" s="46">
        <v>14.769076929825022</v>
      </c>
      <c r="BK51" s="46">
        <v>13.769653902344032</v>
      </c>
      <c r="BL51" s="46">
        <v>0.71307032698460615</v>
      </c>
      <c r="BM51" s="46">
        <v>3.5842410411637995</v>
      </c>
      <c r="BN51" s="46">
        <v>240.629731038253</v>
      </c>
      <c r="BO51" s="46">
        <v>3.3471017807330976</v>
      </c>
      <c r="BP51" s="46">
        <v>4.0387503356715451</v>
      </c>
      <c r="BQ51" s="46">
        <v>0.18797989079139257</v>
      </c>
      <c r="BR51" s="46">
        <v>-7.3801393430740145E-4</v>
      </c>
      <c r="BS51" s="46">
        <v>0.5410582096340959</v>
      </c>
      <c r="BT51" s="46">
        <v>0.30758706326409196</v>
      </c>
      <c r="BU51" s="46">
        <v>52.186654707589845</v>
      </c>
      <c r="BV51" s="46">
        <v>2.1706311205454991</v>
      </c>
      <c r="BW51" s="46">
        <v>4.1639100839472327</v>
      </c>
      <c r="BX51" s="46">
        <v>0.5067574320190672</v>
      </c>
      <c r="BY51" s="46">
        <v>1.9264859283415994</v>
      </c>
      <c r="BZ51" s="46">
        <v>0.61894172970965122</v>
      </c>
      <c r="CA51" s="46">
        <v>0.27811468216311719</v>
      </c>
      <c r="CB51" s="46">
        <v>0.53311512017433904</v>
      </c>
      <c r="CC51" s="46">
        <v>7.348702868736097E-2</v>
      </c>
      <c r="CD51" s="46">
        <v>0.45177742748828809</v>
      </c>
      <c r="CE51" s="46">
        <v>9.7982973987455521E-2</v>
      </c>
      <c r="CF51" s="46">
        <v>0.32059489381673184</v>
      </c>
      <c r="CG51" s="46">
        <v>4.0104555257979131E-2</v>
      </c>
      <c r="CH51" s="46">
        <v>0.31072633368820013</v>
      </c>
      <c r="CI51" s="46">
        <v>3.9910035890839982E-2</v>
      </c>
      <c r="CJ51" s="46">
        <v>8.9729942429374251E-2</v>
      </c>
      <c r="CK51" s="46">
        <v>1.4493959981750357E-2</v>
      </c>
      <c r="CL51" s="46">
        <v>1.5544201401332642</v>
      </c>
      <c r="CM51" s="46">
        <v>0.28170957975524724</v>
      </c>
      <c r="CN51" s="46">
        <v>6.1290506259979963E-2</v>
      </c>
    </row>
    <row r="52" spans="1:92" ht="12" customHeight="1">
      <c r="A52" s="17" t="s">
        <v>122</v>
      </c>
      <c r="B52" s="18">
        <v>136.05000000000001</v>
      </c>
      <c r="C52" s="52">
        <v>2857.75</v>
      </c>
      <c r="D52" s="52">
        <v>2858.95</v>
      </c>
      <c r="E52" s="52">
        <v>-1281.95</v>
      </c>
      <c r="F52" s="36" t="s">
        <v>194</v>
      </c>
      <c r="G52" s="97" t="s">
        <v>297</v>
      </c>
      <c r="H52" s="58" t="s">
        <v>210</v>
      </c>
      <c r="I52" s="58">
        <v>0</v>
      </c>
      <c r="J52" s="22">
        <v>41.925995073640998</v>
      </c>
      <c r="K52" s="20">
        <v>6.0185430227064823E-2</v>
      </c>
      <c r="L52" s="22">
        <v>19.472818755344775</v>
      </c>
      <c r="M52" s="22">
        <v>7.9173978794283295</v>
      </c>
      <c r="N52" s="20">
        <v>0.10226037140355891</v>
      </c>
      <c r="O52" s="22">
        <v>14.799551279471229</v>
      </c>
      <c r="P52" s="22">
        <v>10.406799595707819</v>
      </c>
      <c r="Q52" s="22">
        <v>1.5857073763940581</v>
      </c>
      <c r="R52" s="22">
        <v>0.17315123674557908</v>
      </c>
      <c r="S52" s="22">
        <v>1.0365119379173377E-2</v>
      </c>
      <c r="T52" s="34">
        <v>3.9719626168225641</v>
      </c>
      <c r="U52" s="20">
        <f t="shared" si="0"/>
        <v>100.42619473456516</v>
      </c>
      <c r="V52" s="20">
        <f t="shared" si="1"/>
        <v>96.454232117742592</v>
      </c>
      <c r="W52" s="20">
        <f t="shared" si="2"/>
        <v>1.0367611436471658</v>
      </c>
      <c r="X52" s="20"/>
      <c r="Y52" s="20">
        <f t="shared" si="3"/>
        <v>43.467242601093481</v>
      </c>
      <c r="Z52" s="20">
        <f t="shared" si="4"/>
        <v>6.2397915473108426E-2</v>
      </c>
      <c r="AA52" s="20">
        <f t="shared" si="5"/>
        <v>20.18866184282523</v>
      </c>
      <c r="AB52" s="20">
        <f t="shared" si="6"/>
        <v>8.2084504801857605</v>
      </c>
      <c r="AC52" s="20">
        <f t="shared" si="7"/>
        <v>0.10601957960613766</v>
      </c>
      <c r="AD52" s="20">
        <f t="shared" si="8"/>
        <v>15.343599709969467</v>
      </c>
      <c r="AE52" s="20">
        <f t="shared" si="9"/>
        <v>10.7893654505529</v>
      </c>
      <c r="AF52" s="20">
        <f t="shared" si="10"/>
        <v>1.6439997930400505</v>
      </c>
      <c r="AG52" s="20">
        <f t="shared" si="11"/>
        <v>0.17951647423226771</v>
      </c>
      <c r="AH52" s="20">
        <f t="shared" si="12"/>
        <v>1.0746153021591192E-2</v>
      </c>
      <c r="AI52" s="20">
        <f t="shared" si="13"/>
        <v>99.999999999999986</v>
      </c>
      <c r="AJ52" s="20"/>
      <c r="AK52" s="20">
        <f t="shared" si="14"/>
        <v>7.3859637420711479</v>
      </c>
      <c r="AL52" s="20">
        <f t="shared" si="15"/>
        <v>7.0166655549675898</v>
      </c>
      <c r="AM52" s="20">
        <f t="shared" si="16"/>
        <v>0.40992098768494956</v>
      </c>
      <c r="AN52" s="66"/>
      <c r="AO52" s="46">
        <v>3.9094633694877858</v>
      </c>
      <c r="AP52" s="27">
        <v>15.476677263216988</v>
      </c>
      <c r="AQ52" s="27">
        <v>241.95030460613401</v>
      </c>
      <c r="AR52" s="27">
        <v>74.972369219665808</v>
      </c>
      <c r="AS52" s="27">
        <v>550.63961868061142</v>
      </c>
      <c r="AT52" s="27">
        <v>25.199200175871777</v>
      </c>
      <c r="AU52" s="27">
        <v>55.157973798670639</v>
      </c>
      <c r="AV52" s="46">
        <v>193.94880543398861</v>
      </c>
      <c r="AW52" s="46">
        <v>1.6175080318507815</v>
      </c>
      <c r="AX52" s="46">
        <v>3.8183700009123283</v>
      </c>
      <c r="AY52" s="46">
        <v>52.069182763815633</v>
      </c>
      <c r="AZ52" s="46"/>
      <c r="BA52" s="17" t="s">
        <v>122</v>
      </c>
      <c r="BB52" s="34" t="s">
        <v>203</v>
      </c>
      <c r="BC52" s="46" t="s">
        <v>203</v>
      </c>
      <c r="BD52" s="46" t="s">
        <v>203</v>
      </c>
      <c r="BE52" s="34" t="s">
        <v>203</v>
      </c>
      <c r="BF52" s="34" t="s">
        <v>203</v>
      </c>
      <c r="BG52" s="46" t="s">
        <v>203</v>
      </c>
      <c r="BH52" s="46" t="s">
        <v>203</v>
      </c>
      <c r="BI52" s="46" t="s">
        <v>203</v>
      </c>
      <c r="BJ52" s="46" t="s">
        <v>203</v>
      </c>
      <c r="BK52" s="46">
        <v>11.676904592526606</v>
      </c>
      <c r="BL52" s="46" t="s">
        <v>203</v>
      </c>
      <c r="BM52" s="46">
        <v>4.3170008010680849</v>
      </c>
      <c r="BN52" s="46" t="s">
        <v>203</v>
      </c>
      <c r="BO52" s="46" t="s">
        <v>203</v>
      </c>
      <c r="BP52" s="46" t="s">
        <v>203</v>
      </c>
      <c r="BQ52" s="46">
        <v>0.78234457535602675</v>
      </c>
      <c r="BR52" s="46" t="s">
        <v>203</v>
      </c>
      <c r="BS52" s="46" t="s">
        <v>203</v>
      </c>
      <c r="BT52" s="46">
        <v>0.3496098502613843</v>
      </c>
      <c r="BU52" s="46" t="s">
        <v>203</v>
      </c>
      <c r="BV52" s="46">
        <v>2.1143757068152791</v>
      </c>
      <c r="BW52" s="46">
        <v>3.6993485163602071</v>
      </c>
      <c r="BX52" s="46">
        <v>0.45163621146603367</v>
      </c>
      <c r="BY52" s="46">
        <v>1.757820667464346</v>
      </c>
      <c r="BZ52" s="46">
        <v>0.3176045845065959</v>
      </c>
      <c r="CA52" s="46">
        <v>0.24144573067119757</v>
      </c>
      <c r="CB52" s="46">
        <v>0.29741831069198776</v>
      </c>
      <c r="CC52" s="46">
        <v>3.458709414750797E-2</v>
      </c>
      <c r="CD52" s="46">
        <v>0.26006410042558831</v>
      </c>
      <c r="CE52" s="46">
        <v>5.132647459305556E-2</v>
      </c>
      <c r="CF52" s="46">
        <v>0.14802410231185417</v>
      </c>
      <c r="CG52" s="46">
        <v>2.3376575970176273E-2</v>
      </c>
      <c r="CH52" s="46">
        <v>0.17277481085892277</v>
      </c>
      <c r="CI52" s="46">
        <v>2.4461427736982608E-2</v>
      </c>
      <c r="CJ52" s="46">
        <v>9.6143904916700426E-2</v>
      </c>
      <c r="CK52" s="46">
        <v>4.3667123318896703E-2</v>
      </c>
      <c r="CL52" s="46">
        <v>1.0004652615173455</v>
      </c>
      <c r="CM52" s="46">
        <v>0.14369546255506582</v>
      </c>
      <c r="CN52" s="46">
        <v>2.7926163117307556E-2</v>
      </c>
    </row>
    <row r="53" spans="1:92" ht="12" customHeight="1">
      <c r="A53" s="17" t="s">
        <v>108</v>
      </c>
      <c r="B53" s="36">
        <v>142</v>
      </c>
      <c r="C53" s="36">
        <v>2863.7</v>
      </c>
      <c r="D53" s="36">
        <v>2879.5099999999998</v>
      </c>
      <c r="E53" s="36">
        <v>-1287.8999999999999</v>
      </c>
      <c r="F53" s="36" t="s">
        <v>194</v>
      </c>
      <c r="G53" s="97" t="s">
        <v>594</v>
      </c>
      <c r="H53" s="58" t="s">
        <v>213</v>
      </c>
      <c r="I53" s="58">
        <v>4</v>
      </c>
      <c r="J53" s="22">
        <v>41.822774881007192</v>
      </c>
      <c r="K53" s="20">
        <v>5.6677210194204852E-2</v>
      </c>
      <c r="L53" s="22">
        <v>13.16803060460631</v>
      </c>
      <c r="M53" s="20">
        <v>12.851668466892866</v>
      </c>
      <c r="N53" s="20">
        <v>0.18114267733184186</v>
      </c>
      <c r="O53" s="22">
        <v>16.962927575284795</v>
      </c>
      <c r="P53" s="22">
        <v>7.262300156589359</v>
      </c>
      <c r="Q53" s="22">
        <v>0.61699571079835869</v>
      </c>
      <c r="R53" s="22">
        <v>9.4766574516536667E-2</v>
      </c>
      <c r="S53" s="22">
        <v>4.2249686984236002E-3</v>
      </c>
      <c r="T53" s="22">
        <v>7.6802338699391974</v>
      </c>
      <c r="U53" s="20">
        <f t="shared" si="0"/>
        <v>100.7017426958591</v>
      </c>
      <c r="V53" s="20">
        <f t="shared" si="1"/>
        <v>93.021508825919895</v>
      </c>
      <c r="W53" s="20">
        <f t="shared" si="2"/>
        <v>1.0750201890096152</v>
      </c>
      <c r="X53" s="20"/>
      <c r="Y53" s="20">
        <f t="shared" si="3"/>
        <v>44.960327357486939</v>
      </c>
      <c r="Z53" s="20">
        <f t="shared" si="4"/>
        <v>6.0929145215511786E-2</v>
      </c>
      <c r="AA53" s="20">
        <f t="shared" si="5"/>
        <v>14.155898749448273</v>
      </c>
      <c r="AB53" s="20">
        <f t="shared" si="6"/>
        <v>13.81580306436808</v>
      </c>
      <c r="AC53" s="20">
        <f t="shared" si="7"/>
        <v>0.19473203522298438</v>
      </c>
      <c r="AD53" s="20">
        <f t="shared" si="8"/>
        <v>18.235489608139073</v>
      </c>
      <c r="AE53" s="20">
        <f t="shared" si="9"/>
        <v>7.8071192869812505</v>
      </c>
      <c r="AF53" s="20">
        <f t="shared" si="10"/>
        <v>0.66328284564057338</v>
      </c>
      <c r="AG53" s="20">
        <f t="shared" si="11"/>
        <v>0.10187598084856103</v>
      </c>
      <c r="AH53" s="20">
        <f t="shared" si="12"/>
        <v>4.5419266487390468E-3</v>
      </c>
      <c r="AI53" s="20">
        <f t="shared" si="13"/>
        <v>99.999999999999972</v>
      </c>
      <c r="AJ53" s="20"/>
      <c r="AK53" s="20">
        <f t="shared" si="14"/>
        <v>12.431459597318399</v>
      </c>
      <c r="AL53" s="20">
        <f t="shared" si="15"/>
        <v>11.809886617452479</v>
      </c>
      <c r="AM53" s="20">
        <f t="shared" si="16"/>
        <v>0.68994600765117176</v>
      </c>
      <c r="AN53" s="61"/>
      <c r="AO53" s="35">
        <v>9.5341713627489213</v>
      </c>
      <c r="AP53" s="24">
        <v>27.776744704464818</v>
      </c>
      <c r="AQ53" s="24">
        <v>91.563445729487398</v>
      </c>
      <c r="AR53" s="24">
        <v>125.564201993135</v>
      </c>
      <c r="AS53" s="24">
        <v>833.14017282116959</v>
      </c>
      <c r="AT53" s="24">
        <v>23.209250839827799</v>
      </c>
      <c r="AU53" s="24">
        <v>44.452057058295395</v>
      </c>
      <c r="AV53" s="24">
        <v>135.3167260208476</v>
      </c>
      <c r="AW53" s="24">
        <v>2.0176786387587695</v>
      </c>
      <c r="AX53" s="35">
        <v>3.1244551038066466</v>
      </c>
      <c r="AY53" s="35">
        <v>27.729290359977117</v>
      </c>
      <c r="BA53" s="17" t="s">
        <v>108</v>
      </c>
      <c r="BB53" s="34">
        <v>6.8606732386612954E-2</v>
      </c>
      <c r="BC53" s="46">
        <v>31.251996200743609</v>
      </c>
      <c r="BD53" s="46">
        <v>103.57372723005867</v>
      </c>
      <c r="BE53" s="34">
        <v>0.17745542038979953</v>
      </c>
      <c r="BF53" s="34">
        <v>12.324681332011831</v>
      </c>
      <c r="BG53" s="46">
        <v>129.96598169863989</v>
      </c>
      <c r="BH53" s="46">
        <v>859.24389918021996</v>
      </c>
      <c r="BI53" s="46">
        <v>19.092791485112571</v>
      </c>
      <c r="BJ53" s="46">
        <v>44.400568474441414</v>
      </c>
      <c r="BK53" s="46">
        <v>8.3054404086850457</v>
      </c>
      <c r="BL53" s="46">
        <v>0.81723804272453848</v>
      </c>
      <c r="BM53" s="46">
        <v>2.6002556024336778</v>
      </c>
      <c r="BN53" s="46">
        <v>136.87444695602687</v>
      </c>
      <c r="BO53" s="46">
        <v>2.1523780342631693</v>
      </c>
      <c r="BP53" s="46">
        <v>2.9211668443134524</v>
      </c>
      <c r="BQ53" s="46">
        <v>0.182076536217506</v>
      </c>
      <c r="BR53" s="46">
        <v>-1.5032116632966531E-2</v>
      </c>
      <c r="BS53" s="46">
        <v>5.6841325989534219</v>
      </c>
      <c r="BT53" s="46">
        <v>0.98644052297867302</v>
      </c>
      <c r="BU53" s="46">
        <v>27.345655074626393</v>
      </c>
      <c r="BV53" s="46">
        <v>0.91679880545690473</v>
      </c>
      <c r="BW53" s="46">
        <v>1.921742042648328</v>
      </c>
      <c r="BX53" s="46">
        <v>0.19762433673629001</v>
      </c>
      <c r="BY53" s="46">
        <v>0.82259260590474603</v>
      </c>
      <c r="BZ53" s="46">
        <v>0.26098842936259686</v>
      </c>
      <c r="CA53" s="46">
        <v>0.17116527275433033</v>
      </c>
      <c r="CB53" s="46">
        <v>0.28740946028365805</v>
      </c>
      <c r="CC53" s="46">
        <v>4.94762959269167E-2</v>
      </c>
      <c r="CD53" s="46">
        <v>0.2997417779306466</v>
      </c>
      <c r="CE53" s="46">
        <v>5.5668857842155563E-2</v>
      </c>
      <c r="CF53" s="46">
        <v>0.19644735813561284</v>
      </c>
      <c r="CG53" s="46">
        <v>3.2261356733209075E-2</v>
      </c>
      <c r="CH53" s="46">
        <v>0.20331804572523782</v>
      </c>
      <c r="CI53" s="46">
        <v>3.2657068989347109E-2</v>
      </c>
      <c r="CJ53" s="46">
        <v>4.6979007215293987E-2</v>
      </c>
      <c r="CK53" s="46">
        <v>1.43935527480645E-2</v>
      </c>
      <c r="CL53" s="46">
        <v>-6.9604881755324532E-2</v>
      </c>
      <c r="CM53" s="46">
        <v>0.27886837885222249</v>
      </c>
      <c r="CN53" s="46">
        <v>9.2499098414362286E-3</v>
      </c>
    </row>
    <row r="54" spans="1:92" ht="12" customHeight="1">
      <c r="A54" s="17" t="s">
        <v>157</v>
      </c>
      <c r="B54" s="36">
        <v>142.80000000000001</v>
      </c>
      <c r="C54" s="36">
        <v>2864.5099999999998</v>
      </c>
      <c r="D54" s="36">
        <v>2880.3199999999997</v>
      </c>
      <c r="E54" s="36">
        <v>-1288.7099999999998</v>
      </c>
      <c r="F54" s="36" t="s">
        <v>194</v>
      </c>
      <c r="G54" s="97" t="s">
        <v>594</v>
      </c>
      <c r="H54" s="58" t="s">
        <v>211</v>
      </c>
      <c r="I54" s="58">
        <v>6</v>
      </c>
      <c r="J54" s="52">
        <v>44.279270495231103</v>
      </c>
      <c r="K54" s="22">
        <v>4.4587159247919624E-2</v>
      </c>
      <c r="L54" s="20">
        <v>9.4187767846650932</v>
      </c>
      <c r="M54" s="22">
        <v>11.670619382399924</v>
      </c>
      <c r="N54" s="20">
        <v>0.14915378037874027</v>
      </c>
      <c r="O54" s="20">
        <v>22.46345932242285</v>
      </c>
      <c r="P54" s="22">
        <v>5.1624220859966572</v>
      </c>
      <c r="Q54" s="22">
        <v>0.50563236535172629</v>
      </c>
      <c r="R54" s="22">
        <v>5.2915387074454999E-2</v>
      </c>
      <c r="S54" s="22">
        <v>1.6910329975206743E-2</v>
      </c>
      <c r="T54" s="22">
        <v>6.7605352506489442</v>
      </c>
      <c r="U54" s="20">
        <f t="shared" si="0"/>
        <v>100.5242823433926</v>
      </c>
      <c r="V54" s="20">
        <f t="shared" si="1"/>
        <v>93.763747092743657</v>
      </c>
      <c r="W54" s="20">
        <f t="shared" si="2"/>
        <v>1.0665102782324594</v>
      </c>
      <c r="X54" s="20"/>
      <c r="Y54" s="20">
        <f t="shared" si="3"/>
        <v>47.224297095799251</v>
      </c>
      <c r="Z54" s="20">
        <f t="shared" si="4"/>
        <v>4.7552663615093728E-2</v>
      </c>
      <c r="AA54" s="20">
        <f t="shared" si="5"/>
        <v>10.045222249222597</v>
      </c>
      <c r="AB54" s="20">
        <f t="shared" si="6"/>
        <v>12.446835524668476</v>
      </c>
      <c r="AC54" s="20">
        <f t="shared" si="7"/>
        <v>0.15907403981115342</v>
      </c>
      <c r="AD54" s="20">
        <f t="shared" si="8"/>
        <v>23.957510252020725</v>
      </c>
      <c r="AE54" s="20">
        <f t="shared" si="9"/>
        <v>5.5057762152896883</v>
      </c>
      <c r="AF54" s="20">
        <f t="shared" si="10"/>
        <v>0.53926211465460616</v>
      </c>
      <c r="AG54" s="20">
        <f t="shared" si="11"/>
        <v>5.6434804191555284E-2</v>
      </c>
      <c r="AH54" s="20">
        <f t="shared" si="12"/>
        <v>1.8035040726860442E-2</v>
      </c>
      <c r="AI54" s="20">
        <f t="shared" si="13"/>
        <v>100</v>
      </c>
      <c r="AJ54" s="20"/>
      <c r="AK54" s="20">
        <f t="shared" si="14"/>
        <v>11.199662605096695</v>
      </c>
      <c r="AL54" s="20">
        <f t="shared" si="15"/>
        <v>10.639679474841859</v>
      </c>
      <c r="AM54" s="20">
        <f t="shared" si="16"/>
        <v>0.62158127458286716</v>
      </c>
      <c r="AO54" s="35">
        <v>7.6815463481946891</v>
      </c>
      <c r="AP54" s="35">
        <v>24.276259512884913</v>
      </c>
      <c r="AQ54" s="35">
        <v>81.237597326849979</v>
      </c>
      <c r="AR54" s="24">
        <v>53.488066908907335</v>
      </c>
      <c r="AS54" s="24">
        <v>641.99940883643296</v>
      </c>
      <c r="AT54" s="24">
        <v>41.631138236479202</v>
      </c>
      <c r="AU54" s="24">
        <v>53.825353684084263</v>
      </c>
      <c r="AV54" s="24">
        <v>100.66291629811526</v>
      </c>
      <c r="AW54" s="24">
        <v>1.6654820071739587</v>
      </c>
      <c r="AX54" s="24">
        <v>1.4286121872673201</v>
      </c>
      <c r="AY54" s="24">
        <v>23.003025733062088</v>
      </c>
      <c r="BA54" s="17" t="s">
        <v>157</v>
      </c>
      <c r="BB54" s="34">
        <v>4.5181180632828395E-2</v>
      </c>
      <c r="BC54" s="46">
        <v>26.561837691086815</v>
      </c>
      <c r="BD54" s="46">
        <v>80.1833830810656</v>
      </c>
      <c r="BE54" s="34">
        <v>0.13519722388655903</v>
      </c>
      <c r="BF54" s="34">
        <v>10.269880142745704</v>
      </c>
      <c r="BG54" s="46">
        <v>51.126947814394001</v>
      </c>
      <c r="BH54" s="46">
        <v>642.15457923178974</v>
      </c>
      <c r="BI54" s="46">
        <v>42.758363881059353</v>
      </c>
      <c r="BJ54" s="46">
        <v>50.409212382693298</v>
      </c>
      <c r="BK54" s="46">
        <v>7.0869067275002502</v>
      </c>
      <c r="BL54" s="46" t="s">
        <v>203</v>
      </c>
      <c r="BM54" s="46">
        <v>1.7448383687556994</v>
      </c>
      <c r="BN54" s="46">
        <v>99.678538333025614</v>
      </c>
      <c r="BO54" s="46">
        <v>1.1859553529075799</v>
      </c>
      <c r="BP54" s="46">
        <v>1.4639805456517001</v>
      </c>
      <c r="BQ54" s="46">
        <v>0.51003653745378497</v>
      </c>
      <c r="BR54" s="46" t="s">
        <v>203</v>
      </c>
      <c r="BS54" s="46" t="s">
        <v>203</v>
      </c>
      <c r="BT54" s="46">
        <v>0.57530542519822414</v>
      </c>
      <c r="BU54" s="46">
        <v>21.017302217663467</v>
      </c>
      <c r="BV54" s="46">
        <v>0.80711654053954951</v>
      </c>
      <c r="BW54" s="46">
        <v>1.5583173376800006</v>
      </c>
      <c r="BX54" s="46">
        <v>0.19970581716184782</v>
      </c>
      <c r="BY54" s="46">
        <v>0.80177092683754136</v>
      </c>
      <c r="BZ54" s="46">
        <v>0.17122972271564438</v>
      </c>
      <c r="CA54" s="46">
        <v>0.13268963041283219</v>
      </c>
      <c r="CB54" s="46">
        <v>0.2036720851376396</v>
      </c>
      <c r="CC54" s="46">
        <v>3.5921496505766488E-2</v>
      </c>
      <c r="CD54" s="46">
        <v>0.18700857815280519</v>
      </c>
      <c r="CE54" s="46">
        <v>5.3682015252995326E-2</v>
      </c>
      <c r="CF54" s="46">
        <v>0.15902118439027471</v>
      </c>
      <c r="CG54" s="46">
        <v>2.4300824465582928E-2</v>
      </c>
      <c r="CH54" s="46">
        <v>0.21062448005752013</v>
      </c>
      <c r="CI54" s="46">
        <v>3.1909808363637056E-2</v>
      </c>
      <c r="CJ54" s="46">
        <v>3.5764463406919939E-2</v>
      </c>
      <c r="CK54" s="46">
        <v>4.3517480125445138E-2</v>
      </c>
      <c r="CL54" s="46">
        <v>0.77197158732197335</v>
      </c>
      <c r="CM54" s="46">
        <v>0.58751196863935806</v>
      </c>
      <c r="CN54" s="46">
        <v>2.5762416253347756E-2</v>
      </c>
    </row>
    <row r="55" spans="1:92" ht="12" customHeight="1">
      <c r="A55" s="17" t="s">
        <v>158</v>
      </c>
      <c r="B55" s="36">
        <v>142.82</v>
      </c>
      <c r="C55" s="18">
        <v>2864.5699999999997</v>
      </c>
      <c r="D55" s="18">
        <v>2880.3799999999997</v>
      </c>
      <c r="E55" s="18">
        <v>-1288.7699999999998</v>
      </c>
      <c r="F55" s="36" t="s">
        <v>194</v>
      </c>
      <c r="G55" s="97" t="s">
        <v>297</v>
      </c>
      <c r="H55" s="58" t="s">
        <v>211</v>
      </c>
      <c r="I55" s="58">
        <v>6</v>
      </c>
      <c r="J55" s="52">
        <v>43.606284919491635</v>
      </c>
      <c r="K55" s="22">
        <v>0.110282398259306</v>
      </c>
      <c r="L55" s="20">
        <v>27.295461188513226</v>
      </c>
      <c r="M55" s="22">
        <v>10.864392636417154</v>
      </c>
      <c r="N55" s="20">
        <v>4.350644508221653E-2</v>
      </c>
      <c r="O55" s="20">
        <v>1.5704155764099967</v>
      </c>
      <c r="P55" s="22">
        <v>13.049110085388543</v>
      </c>
      <c r="Q55" s="22">
        <v>2.2053476936028873</v>
      </c>
      <c r="R55" s="22">
        <v>0.37508922085387925</v>
      </c>
      <c r="S55" s="22">
        <v>1.9006754567326631E-3</v>
      </c>
      <c r="T55" s="22">
        <v>1.7387868010272736</v>
      </c>
      <c r="U55" s="20">
        <f t="shared" si="0"/>
        <v>100.86057764050287</v>
      </c>
      <c r="V55" s="20">
        <f t="shared" si="1"/>
        <v>99.121790839475594</v>
      </c>
      <c r="W55" s="20">
        <f t="shared" si="2"/>
        <v>1.0088599000591771</v>
      </c>
      <c r="X55" s="20"/>
      <c r="Y55" s="20">
        <f t="shared" si="3"/>
        <v>43.992632245830336</v>
      </c>
      <c r="Z55" s="20">
        <f t="shared" si="4"/>
        <v>0.11125948928616981</v>
      </c>
      <c r="AA55" s="20">
        <f t="shared" si="5"/>
        <v>27.5372962467126</v>
      </c>
      <c r="AB55" s="20">
        <f t="shared" si="6"/>
        <v>10.96065006937947</v>
      </c>
      <c r="AC55" s="20">
        <f t="shared" si="7"/>
        <v>4.3891907837575045E-2</v>
      </c>
      <c r="AD55" s="20">
        <f t="shared" si="8"/>
        <v>1.5843293014683644</v>
      </c>
      <c r="AE55" s="20">
        <f t="shared" si="9"/>
        <v>13.164723896606287</v>
      </c>
      <c r="AF55" s="20">
        <f t="shared" si="10"/>
        <v>2.2248868537639455</v>
      </c>
      <c r="AG55" s="20">
        <f t="shared" si="11"/>
        <v>0.37841247386391924</v>
      </c>
      <c r="AH55" s="20">
        <f t="shared" si="12"/>
        <v>1.9175152513242453E-3</v>
      </c>
      <c r="AI55" s="20">
        <f t="shared" si="13"/>
        <v>100</v>
      </c>
      <c r="AJ55" s="20"/>
      <c r="AK55" s="20">
        <f t="shared" si="14"/>
        <v>9.8623929324276478</v>
      </c>
      <c r="AL55" s="20">
        <f t="shared" si="15"/>
        <v>9.3692732858062655</v>
      </c>
      <c r="AM55" s="20">
        <f t="shared" si="16"/>
        <v>0.54736280774973445</v>
      </c>
      <c r="AO55" s="35">
        <v>3.8985311140567092</v>
      </c>
      <c r="AP55" s="35">
        <v>18.573366862543413</v>
      </c>
      <c r="AQ55" s="35">
        <v>34.02073292379702</v>
      </c>
      <c r="AR55" s="24">
        <v>89.827301706966196</v>
      </c>
      <c r="AS55" s="24">
        <v>10790.4722099788</v>
      </c>
      <c r="AT55" s="24">
        <v>2211.9018960073399</v>
      </c>
      <c r="AU55" s="24">
        <v>60.662745030954547</v>
      </c>
      <c r="AV55" s="24">
        <v>352.54809716402599</v>
      </c>
      <c r="AW55" s="24">
        <v>2.009368098093391</v>
      </c>
      <c r="AX55" s="24">
        <v>8.0886628962683194</v>
      </c>
      <c r="AY55" s="24">
        <v>95.747771928657428</v>
      </c>
      <c r="BA55" s="17" t="s">
        <v>158</v>
      </c>
      <c r="BB55" s="34">
        <v>0.11606053010415809</v>
      </c>
      <c r="BC55" s="46">
        <v>28.055970441945504</v>
      </c>
      <c r="BD55" s="46">
        <v>41.07589327094999</v>
      </c>
      <c r="BE55" s="34">
        <v>4.2252321675558271E-2</v>
      </c>
      <c r="BF55" s="34">
        <v>10.578183531288667</v>
      </c>
      <c r="BG55" s="46">
        <v>88.842539927100006</v>
      </c>
      <c r="BH55" s="46">
        <v>10520.459450723858</v>
      </c>
      <c r="BI55" s="46">
        <v>2239.269858509947</v>
      </c>
      <c r="BJ55" s="46">
        <v>65.019673379705495</v>
      </c>
      <c r="BK55" s="46">
        <v>20.400434345362665</v>
      </c>
      <c r="BL55" s="46" t="s">
        <v>203</v>
      </c>
      <c r="BM55" s="46">
        <v>8.8746286927112568</v>
      </c>
      <c r="BN55" s="46">
        <v>363.22684253155171</v>
      </c>
      <c r="BO55" s="46">
        <v>1.5582440145736829</v>
      </c>
      <c r="BP55" s="46">
        <v>8.6041584419007968</v>
      </c>
      <c r="BQ55" s="46">
        <v>1.5573060914942001</v>
      </c>
      <c r="BR55" s="46" t="s">
        <v>203</v>
      </c>
      <c r="BS55" s="46" t="s">
        <v>203</v>
      </c>
      <c r="BT55" s="46">
        <v>0.28494322483955054</v>
      </c>
      <c r="BU55" s="46">
        <v>100.85579067771982</v>
      </c>
      <c r="BV55" s="46">
        <v>2.718768952051708</v>
      </c>
      <c r="BW55" s="46">
        <v>4.9584708495454581</v>
      </c>
      <c r="BX55" s="46">
        <v>0.58445593670401441</v>
      </c>
      <c r="BY55" s="46">
        <v>1.9753731301052513</v>
      </c>
      <c r="BZ55" s="46">
        <v>0.36699837515107836</v>
      </c>
      <c r="CA55" s="46">
        <v>0.32116009618209812</v>
      </c>
      <c r="CB55" s="46">
        <v>0.32684963804281103</v>
      </c>
      <c r="CC55" s="46">
        <v>3.5224661674476646E-2</v>
      </c>
      <c r="CD55" s="46">
        <v>0.28870492553209204</v>
      </c>
      <c r="CE55" s="46">
        <v>5.8490991685819733E-2</v>
      </c>
      <c r="CF55" s="46">
        <v>0.2109254962079736</v>
      </c>
      <c r="CG55" s="46">
        <v>2.6558138152555404E-2</v>
      </c>
      <c r="CH55" s="46">
        <v>0.22318826028666749</v>
      </c>
      <c r="CI55" s="46">
        <v>3.0781872898484202E-2</v>
      </c>
      <c r="CJ55" s="46">
        <v>0.20464768465477667</v>
      </c>
      <c r="CK55" s="46">
        <v>8.7480029437879803E-2</v>
      </c>
      <c r="CL55" s="46">
        <v>1.4877091912975784</v>
      </c>
      <c r="CM55" s="46">
        <v>1.2123005308633763</v>
      </c>
      <c r="CN55" s="46">
        <v>0.18175358555431706</v>
      </c>
    </row>
    <row r="56" spans="1:92" ht="12" customHeight="1">
      <c r="A56" s="17" t="s">
        <v>95</v>
      </c>
      <c r="B56" s="36">
        <v>143.30000000000001</v>
      </c>
      <c r="C56" s="36">
        <v>2865</v>
      </c>
      <c r="D56" s="36">
        <v>2880.81</v>
      </c>
      <c r="E56" s="36">
        <v>-1289.2</v>
      </c>
      <c r="F56" s="36" t="s">
        <v>194</v>
      </c>
      <c r="G56" s="97" t="s">
        <v>592</v>
      </c>
      <c r="H56" s="58" t="s">
        <v>213</v>
      </c>
      <c r="I56" s="58">
        <v>4</v>
      </c>
      <c r="J56" s="22">
        <v>48.743995862196918</v>
      </c>
      <c r="K56" s="20">
        <v>0.1147856357306502</v>
      </c>
      <c r="L56" s="22">
        <v>23.922971689092464</v>
      </c>
      <c r="M56" s="20">
        <v>4.5886421334272685</v>
      </c>
      <c r="N56" s="20">
        <v>7.0706231608871128E-2</v>
      </c>
      <c r="O56" s="22">
        <v>6.4436847431461697</v>
      </c>
      <c r="P56" s="22">
        <v>13.820683810481176</v>
      </c>
      <c r="Q56" s="22">
        <v>1.7324995598835196</v>
      </c>
      <c r="R56" s="22">
        <v>0.12716850847166011</v>
      </c>
      <c r="S56" s="22">
        <v>2.9785049472854904E-3</v>
      </c>
      <c r="T56" s="22">
        <v>1.3199557100954435</v>
      </c>
      <c r="U56" s="20">
        <f t="shared" si="0"/>
        <v>100.8880723890814</v>
      </c>
      <c r="V56" s="20">
        <f t="shared" si="1"/>
        <v>99.568116678985959</v>
      </c>
      <c r="W56" s="20">
        <f t="shared" si="2"/>
        <v>1.0043375664361158</v>
      </c>
      <c r="X56" s="20"/>
      <c r="Y56" s="20">
        <f t="shared" si="3"/>
        <v>48.95542618261095</v>
      </c>
      <c r="Z56" s="20">
        <f t="shared" si="4"/>
        <v>0.11528352605154368</v>
      </c>
      <c r="AA56" s="20">
        <f t="shared" si="5"/>
        <v>24.026739168143219</v>
      </c>
      <c r="AB56" s="20">
        <f t="shared" si="6"/>
        <v>4.6085456735325696</v>
      </c>
      <c r="AC56" s="20">
        <f t="shared" si="7"/>
        <v>7.1012924585921997E-2</v>
      </c>
      <c r="AD56" s="20">
        <f t="shared" si="8"/>
        <v>6.4716346538129521</v>
      </c>
      <c r="AE56" s="20">
        <f t="shared" si="9"/>
        <v>13.880631944701689</v>
      </c>
      <c r="AF56" s="20">
        <f t="shared" si="10"/>
        <v>1.7400143918250557</v>
      </c>
      <c r="AG56" s="20">
        <f t="shared" si="11"/>
        <v>0.12772011032573768</v>
      </c>
      <c r="AH56" s="20">
        <f t="shared" si="12"/>
        <v>2.9914244103746409E-3</v>
      </c>
      <c r="AI56" s="20">
        <f t="shared" si="13"/>
        <v>100.00000000000001</v>
      </c>
      <c r="AJ56" s="20"/>
      <c r="AK56" s="20">
        <f t="shared" si="14"/>
        <v>4.146769397044606</v>
      </c>
      <c r="AL56" s="20">
        <f t="shared" si="15"/>
        <v>3.9394309271923755</v>
      </c>
      <c r="AM56" s="20">
        <f t="shared" si="16"/>
        <v>0.23014570153597586</v>
      </c>
      <c r="AN56" s="61"/>
      <c r="AO56" s="35">
        <v>15.226085019294711</v>
      </c>
      <c r="AP56" s="24">
        <v>65.692230706252403</v>
      </c>
      <c r="AQ56" s="24">
        <v>115.36428157052543</v>
      </c>
      <c r="AR56" s="24">
        <v>34.197569408454967</v>
      </c>
      <c r="AS56" s="24">
        <v>209.00114571247434</v>
      </c>
      <c r="AT56" s="24">
        <v>27.822243843956901</v>
      </c>
      <c r="AU56" s="24">
        <v>11.829569168819701</v>
      </c>
      <c r="AV56" s="24">
        <v>234.18578920696743</v>
      </c>
      <c r="AW56" s="24">
        <v>3.9615298975247413</v>
      </c>
      <c r="AX56" s="35">
        <v>4.2840207806951085</v>
      </c>
      <c r="AY56" s="35">
        <v>45.829245880125399</v>
      </c>
      <c r="BA56" s="17" t="s">
        <v>95</v>
      </c>
      <c r="BB56" s="34">
        <v>0.13419191339119543</v>
      </c>
      <c r="BC56" s="46">
        <v>70.580720581556207</v>
      </c>
      <c r="BD56" s="46">
        <v>122.80336756143986</v>
      </c>
      <c r="BE56" s="34">
        <v>7.669371525867566E-2</v>
      </c>
      <c r="BF56" s="34">
        <v>4.467135894764084</v>
      </c>
      <c r="BG56" s="46">
        <v>37.012857463088956</v>
      </c>
      <c r="BH56" s="46">
        <v>216.73746106611</v>
      </c>
      <c r="BI56" s="46">
        <v>24.228239417442801</v>
      </c>
      <c r="BJ56" s="46">
        <v>13.83054732077925</v>
      </c>
      <c r="BK56" s="46">
        <v>15.434295853097092</v>
      </c>
      <c r="BL56" s="46">
        <v>0.23456048890423492</v>
      </c>
      <c r="BM56" s="46">
        <v>1.9596432739889247</v>
      </c>
      <c r="BN56" s="46">
        <v>239.11223278678398</v>
      </c>
      <c r="BO56" s="46">
        <v>4.9416855164599518</v>
      </c>
      <c r="BP56" s="46">
        <v>5.6898546965848773</v>
      </c>
      <c r="BQ56" s="46">
        <v>0.11341696559726336</v>
      </c>
      <c r="BR56" s="46">
        <v>4.3101874583626586E-3</v>
      </c>
      <c r="BS56" s="46">
        <v>4.8564111894614621</v>
      </c>
      <c r="BT56" s="46">
        <v>0.19893875008863457</v>
      </c>
      <c r="BU56" s="46">
        <v>48.005821470137825</v>
      </c>
      <c r="BV56" s="46">
        <v>1.7030246439315009</v>
      </c>
      <c r="BW56" s="46">
        <v>3.5442043260858322</v>
      </c>
      <c r="BX56" s="46">
        <v>0.43481997272254747</v>
      </c>
      <c r="BY56" s="46">
        <v>1.7880381040700521</v>
      </c>
      <c r="BZ56" s="46">
        <v>0.63899583347771494</v>
      </c>
      <c r="CA56" s="46">
        <v>0.28143355881323928</v>
      </c>
      <c r="CB56" s="46">
        <v>0.62767426851133457</v>
      </c>
      <c r="CC56" s="46">
        <v>0.10032624118618592</v>
      </c>
      <c r="CD56" s="46">
        <v>0.70860042089217756</v>
      </c>
      <c r="CE56" s="46">
        <v>0.14508570976876475</v>
      </c>
      <c r="CF56" s="46">
        <v>0.42537148549923831</v>
      </c>
      <c r="CG56" s="46">
        <v>6.3326983065590731E-2</v>
      </c>
      <c r="CH56" s="46">
        <v>0.4498591346663115</v>
      </c>
      <c r="CI56" s="46">
        <v>5.7015100699234531E-2</v>
      </c>
      <c r="CJ56" s="46">
        <v>0.14388382240209657</v>
      </c>
      <c r="CK56" s="46">
        <v>7.8434761541921957E-3</v>
      </c>
      <c r="CL56" s="46">
        <v>2.5173544059445172</v>
      </c>
      <c r="CM56" s="46">
        <v>0.15330380291560852</v>
      </c>
      <c r="CN56" s="46">
        <v>2.0132172162910463E-2</v>
      </c>
    </row>
    <row r="57" spans="1:92" ht="12" customHeight="1">
      <c r="A57" s="17" t="s">
        <v>73</v>
      </c>
      <c r="B57" s="36">
        <v>147.18</v>
      </c>
      <c r="C57" s="36">
        <v>2868.8799999999997</v>
      </c>
      <c r="D57" s="36">
        <v>2884.6899999999996</v>
      </c>
      <c r="E57" s="36">
        <v>-1293.0799999999997</v>
      </c>
      <c r="F57" s="36" t="s">
        <v>194</v>
      </c>
      <c r="G57" s="97" t="s">
        <v>594</v>
      </c>
      <c r="H57" s="58" t="s">
        <v>213</v>
      </c>
      <c r="I57" s="58">
        <v>4</v>
      </c>
      <c r="J57" s="22">
        <v>46.725222236826013</v>
      </c>
      <c r="K57" s="20">
        <v>6.7954156785380429E-2</v>
      </c>
      <c r="L57" s="22">
        <v>21.242618926289673</v>
      </c>
      <c r="M57" s="20">
        <v>7.8192124705743158</v>
      </c>
      <c r="N57" s="20">
        <v>0.10846148930831441</v>
      </c>
      <c r="O57" s="22">
        <v>10.04918013599101</v>
      </c>
      <c r="P57" s="22">
        <v>10.727310271937768</v>
      </c>
      <c r="Q57" s="22">
        <v>1.6168047025767445</v>
      </c>
      <c r="R57" s="22">
        <v>0.13952810897460258</v>
      </c>
      <c r="S57" s="22">
        <v>4.7178972141222577E-3</v>
      </c>
      <c r="T57" s="22">
        <v>1.8344075359444247</v>
      </c>
      <c r="U57" s="20">
        <f t="shared" si="0"/>
        <v>100.33541793242236</v>
      </c>
      <c r="V57" s="20">
        <f t="shared" si="1"/>
        <v>98.501010396477938</v>
      </c>
      <c r="W57" s="20">
        <f t="shared" si="2"/>
        <v>1.0152180124598567</v>
      </c>
      <c r="X57" s="20"/>
      <c r="Y57" s="20">
        <f t="shared" si="3"/>
        <v>47.4362872510156</v>
      </c>
      <c r="Z57" s="20">
        <f t="shared" si="4"/>
        <v>6.8988283990039395E-2</v>
      </c>
      <c r="AA57" s="20">
        <f t="shared" si="5"/>
        <v>21.565889365789936</v>
      </c>
      <c r="AB57" s="20">
        <f t="shared" si="6"/>
        <v>7.9382053433777822</v>
      </c>
      <c r="AC57" s="20">
        <f t="shared" si="7"/>
        <v>0.11011205760402294</v>
      </c>
      <c r="AD57" s="20">
        <f t="shared" si="8"/>
        <v>10.202108684511865</v>
      </c>
      <c r="AE57" s="20">
        <f t="shared" si="9"/>
        <v>10.890558613316864</v>
      </c>
      <c r="AF57" s="20">
        <f t="shared" si="10"/>
        <v>1.6414092566857121</v>
      </c>
      <c r="AG57" s="20">
        <f t="shared" si="11"/>
        <v>0.14165144947547831</v>
      </c>
      <c r="AH57" s="20">
        <f t="shared" si="12"/>
        <v>4.7896942327110932E-3</v>
      </c>
      <c r="AI57" s="20">
        <f t="shared" si="13"/>
        <v>100.00000000000001</v>
      </c>
      <c r="AJ57" s="20"/>
      <c r="AK57" s="20">
        <f t="shared" si="14"/>
        <v>7.1427971679713291</v>
      </c>
      <c r="AL57" s="20">
        <f t="shared" si="15"/>
        <v>6.7856573095727626</v>
      </c>
      <c r="AM57" s="20">
        <f t="shared" si="16"/>
        <v>0.39642524282240887</v>
      </c>
      <c r="AN57" s="61"/>
      <c r="AO57" s="35">
        <v>6.311913489057849</v>
      </c>
      <c r="AP57" s="24">
        <v>27.4749855922569</v>
      </c>
      <c r="AQ57" s="24">
        <v>41.171890615283878</v>
      </c>
      <c r="AR57" s="24">
        <v>71.936172371852507</v>
      </c>
      <c r="AS57" s="24">
        <v>449.72840044021535</v>
      </c>
      <c r="AT57" s="24">
        <v>74.889194029826911</v>
      </c>
      <c r="AU57" s="24">
        <v>47.771108708270397</v>
      </c>
      <c r="AV57" s="24">
        <v>232.88656249038132</v>
      </c>
      <c r="AW57" s="24">
        <v>1.5457038554330205</v>
      </c>
      <c r="AX57" s="35">
        <v>3.9138172227211649</v>
      </c>
      <c r="AY57" s="35">
        <v>44.515038228483462</v>
      </c>
      <c r="BA57" s="17" t="s">
        <v>73</v>
      </c>
      <c r="BB57" s="34">
        <v>7.0416224015001722E-2</v>
      </c>
      <c r="BC57" s="46">
        <v>27.093241102536282</v>
      </c>
      <c r="BD57" s="46">
        <v>43.299272649861798</v>
      </c>
      <c r="BE57" s="34">
        <v>0.10693122099998338</v>
      </c>
      <c r="BF57" s="34">
        <v>7.3653349061559767</v>
      </c>
      <c r="BG57" s="46">
        <v>72.85156092693326</v>
      </c>
      <c r="BH57" s="46">
        <v>467.22123609860603</v>
      </c>
      <c r="BI57" s="46">
        <v>78.721120294159647</v>
      </c>
      <c r="BJ57" s="46">
        <v>45.193808122969557</v>
      </c>
      <c r="BK57" s="46">
        <v>13.844857712006879</v>
      </c>
      <c r="BL57" s="46">
        <v>0.56435435155641978</v>
      </c>
      <c r="BM57" s="46">
        <v>3.0030874636049352</v>
      </c>
      <c r="BN57" s="46">
        <v>232.16516379284283</v>
      </c>
      <c r="BO57" s="46">
        <v>1.8904380873669688</v>
      </c>
      <c r="BP57" s="46">
        <v>3.9139995060953288</v>
      </c>
      <c r="BQ57" s="46">
        <v>0.21654709376508927</v>
      </c>
      <c r="BR57" s="46">
        <v>2.9195953935499206E-3</v>
      </c>
      <c r="BS57" s="46">
        <v>1.4511705925149512</v>
      </c>
      <c r="BT57" s="46">
        <v>0.4693204819758407</v>
      </c>
      <c r="BU57" s="46">
        <v>47.764706238097482</v>
      </c>
      <c r="BV57" s="46">
        <v>1.8159755595257752</v>
      </c>
      <c r="BW57" s="46">
        <v>2.8721562207938693</v>
      </c>
      <c r="BX57" s="46">
        <v>0.34225745756328052</v>
      </c>
      <c r="BY57" s="46">
        <v>2.0980268274165406</v>
      </c>
      <c r="BZ57" s="46">
        <v>0.29783711594697759</v>
      </c>
      <c r="CA57" s="46">
        <v>0.25897040577402741</v>
      </c>
      <c r="CB57" s="46">
        <v>0.24652834873048576</v>
      </c>
      <c r="CC57" s="46">
        <v>4.5115891879152249E-2</v>
      </c>
      <c r="CD57" s="46">
        <v>0.28422312108115089</v>
      </c>
      <c r="CE57" s="46">
        <v>4.6981136740617574E-2</v>
      </c>
      <c r="CF57" s="46">
        <v>0.15387367941634694</v>
      </c>
      <c r="CG57" s="46">
        <v>2.4396324413510542E-2</v>
      </c>
      <c r="CH57" s="46">
        <v>0.20506121856408327</v>
      </c>
      <c r="CI57" s="46">
        <v>2.4815254484385634E-2</v>
      </c>
      <c r="CJ57" s="46">
        <v>8.8505212793120791E-2</v>
      </c>
      <c r="CK57" s="46">
        <v>1.8034441215626171E-2</v>
      </c>
      <c r="CL57" s="46">
        <v>3.2047391921344319</v>
      </c>
      <c r="CM57" s="46">
        <v>0.19444062681339119</v>
      </c>
      <c r="CN57" s="46">
        <v>2.2187916195845325E-2</v>
      </c>
    </row>
    <row r="58" spans="1:92" ht="12" customHeight="1">
      <c r="A58" s="17" t="s">
        <v>109</v>
      </c>
      <c r="B58" s="52">
        <v>149</v>
      </c>
      <c r="C58" s="97">
        <v>2870.7</v>
      </c>
      <c r="D58" s="97">
        <v>2886.5099999999998</v>
      </c>
      <c r="E58" s="97">
        <v>-1294.8999999999999</v>
      </c>
      <c r="F58" s="36" t="s">
        <v>194</v>
      </c>
      <c r="G58" s="97" t="s">
        <v>591</v>
      </c>
      <c r="H58" s="58" t="s">
        <v>213</v>
      </c>
      <c r="I58" s="58">
        <v>4</v>
      </c>
      <c r="J58" s="22">
        <v>48.864969523372942</v>
      </c>
      <c r="K58" s="20">
        <v>7.3003516326267628E-2</v>
      </c>
      <c r="L58" s="22">
        <v>24.454552545441828</v>
      </c>
      <c r="M58" s="20">
        <v>4.8691058952795929</v>
      </c>
      <c r="N58" s="20">
        <v>7.0985193643796615E-2</v>
      </c>
      <c r="O58" s="22">
        <v>6.7060266734753995</v>
      </c>
      <c r="P58" s="22">
        <v>11.996753805079576</v>
      </c>
      <c r="Q58" s="22">
        <v>1.8595129066648273</v>
      </c>
      <c r="R58" s="22">
        <v>0.14521388585846817</v>
      </c>
      <c r="S58" s="22">
        <v>3.4816703512731578E-3</v>
      </c>
      <c r="T58" s="22">
        <v>1.1476664116294526</v>
      </c>
      <c r="U58" s="20">
        <f t="shared" si="0"/>
        <v>100.19127202712343</v>
      </c>
      <c r="V58" s="20">
        <f t="shared" si="1"/>
        <v>99.043605615493973</v>
      </c>
      <c r="W58" s="20">
        <f t="shared" si="2"/>
        <v>1.0096562961188926</v>
      </c>
      <c r="X58" s="20"/>
      <c r="Y58" s="20">
        <f t="shared" si="3"/>
        <v>49.336824138931291</v>
      </c>
      <c r="Z58" s="20">
        <f t="shared" si="4"/>
        <v>7.3708459897634485E-2</v>
      </c>
      <c r="AA58" s="20">
        <f t="shared" si="5"/>
        <v>24.690692946275632</v>
      </c>
      <c r="AB58" s="20">
        <f t="shared" si="6"/>
        <v>4.9161234236386582</v>
      </c>
      <c r="AC58" s="20">
        <f t="shared" si="7"/>
        <v>7.167064769367805E-2</v>
      </c>
      <c r="AD58" s="20">
        <f t="shared" si="8"/>
        <v>6.7707820528156706</v>
      </c>
      <c r="AE58" s="20">
        <f t="shared" si="9"/>
        <v>12.112598012286876</v>
      </c>
      <c r="AF58" s="20">
        <f t="shared" si="10"/>
        <v>1.8774689139284857</v>
      </c>
      <c r="AG58" s="20">
        <f t="shared" si="11"/>
        <v>0.14661611414089262</v>
      </c>
      <c r="AH58" s="20">
        <f t="shared" si="12"/>
        <v>3.5152903911734204E-3</v>
      </c>
      <c r="AI58" s="20">
        <f t="shared" si="13"/>
        <v>100</v>
      </c>
      <c r="AJ58" s="20"/>
      <c r="AK58" s="20">
        <f t="shared" si="14"/>
        <v>4.4235278565900646</v>
      </c>
      <c r="AL58" s="20">
        <f t="shared" si="15"/>
        <v>4.2023514637605608</v>
      </c>
      <c r="AM58" s="20">
        <f t="shared" si="16"/>
        <v>0.24550579604074929</v>
      </c>
      <c r="AN58" s="61"/>
      <c r="AO58" s="35">
        <v>5.699253750976367</v>
      </c>
      <c r="AP58" s="24">
        <v>25.8635979005984</v>
      </c>
      <c r="AQ58" s="24">
        <v>57.411527090923208</v>
      </c>
      <c r="AR58" s="24">
        <v>39.371692716622398</v>
      </c>
      <c r="AS58" s="24">
        <v>240.57312320454466</v>
      </c>
      <c r="AT58" s="24">
        <v>30.4672631556613</v>
      </c>
      <c r="AU58" s="24">
        <v>42.2952288108781</v>
      </c>
      <c r="AV58" s="24">
        <v>263.09372353101048</v>
      </c>
      <c r="AW58" s="24">
        <v>1.7439437957000241</v>
      </c>
      <c r="AX58" s="35">
        <v>3.9869739287359049</v>
      </c>
      <c r="AY58" s="35">
        <v>56.882630807722578</v>
      </c>
      <c r="BA58" s="17" t="s">
        <v>109</v>
      </c>
      <c r="BB58" s="34">
        <v>7.4142972541064625E-2</v>
      </c>
      <c r="BC58" s="46">
        <v>27.28950280605553</v>
      </c>
      <c r="BD58" s="46">
        <v>54.677644848498289</v>
      </c>
      <c r="BE58" s="34">
        <v>7.0055369176769466E-2</v>
      </c>
      <c r="BF58" s="34">
        <v>4.3989970274840582</v>
      </c>
      <c r="BG58" s="46">
        <v>40.952957413980421</v>
      </c>
      <c r="BH58" s="46">
        <v>251.54886154393401</v>
      </c>
      <c r="BI58" s="46">
        <v>26.336774353713995</v>
      </c>
      <c r="BJ58" s="46">
        <v>47.169310614864159</v>
      </c>
      <c r="BK58" s="46">
        <v>15.18725567212236</v>
      </c>
      <c r="BL58" s="46">
        <v>6.6536868667982002E-2</v>
      </c>
      <c r="BM58" s="46">
        <v>2.6435463805103523</v>
      </c>
      <c r="BN58" s="46">
        <v>250.65662604398096</v>
      </c>
      <c r="BO58" s="46">
        <v>1.7748777351507072</v>
      </c>
      <c r="BP58" s="46">
        <v>1.8465689183277501</v>
      </c>
      <c r="BQ58" s="46">
        <v>0.14326408245844199</v>
      </c>
      <c r="BR58" s="46">
        <v>-2.0755181588244638E-2</v>
      </c>
      <c r="BS58" s="46">
        <v>-1.7358709980586084</v>
      </c>
      <c r="BT58" s="46">
        <v>0.25867529716138138</v>
      </c>
      <c r="BU58" s="46">
        <v>53.69339413788714</v>
      </c>
      <c r="BV58" s="46">
        <v>1.4778602645870504</v>
      </c>
      <c r="BW58" s="46">
        <v>2.7315200367226433</v>
      </c>
      <c r="BX58" s="46">
        <v>0.29515845017644599</v>
      </c>
      <c r="BY58" s="46">
        <v>1.0211927239451521</v>
      </c>
      <c r="BZ58" s="46">
        <v>0.27546792121400221</v>
      </c>
      <c r="CA58" s="46">
        <v>0.2611619408863417</v>
      </c>
      <c r="CB58" s="46">
        <v>0.25701078666397614</v>
      </c>
      <c r="CC58" s="46">
        <v>4.1464723872471874E-2</v>
      </c>
      <c r="CD58" s="46">
        <v>0.27093048545891285</v>
      </c>
      <c r="CE58" s="46">
        <v>4.8420053635452119E-2</v>
      </c>
      <c r="CF58" s="46">
        <v>0.15157047142799193</v>
      </c>
      <c r="CG58" s="46">
        <v>2.4770863819921999E-2</v>
      </c>
      <c r="CH58" s="46">
        <v>0.17840101054032659</v>
      </c>
      <c r="CI58" s="46">
        <v>2.4182775228542574E-2</v>
      </c>
      <c r="CJ58" s="46">
        <v>5.2800440985359097E-2</v>
      </c>
      <c r="CK58" s="46">
        <v>6.8276378650198666E-3</v>
      </c>
      <c r="CL58" s="46">
        <v>0.69908337343954252</v>
      </c>
      <c r="CM58" s="46">
        <v>9.4014345610339861E-2</v>
      </c>
      <c r="CN58" s="46">
        <v>8.1922551217936575E-3</v>
      </c>
    </row>
    <row r="59" spans="1:92" ht="12" customHeight="1">
      <c r="A59" s="17" t="s">
        <v>159</v>
      </c>
      <c r="B59" s="36">
        <v>152.78</v>
      </c>
      <c r="C59" s="36">
        <v>2874.48</v>
      </c>
      <c r="D59" s="36">
        <v>2890.29</v>
      </c>
      <c r="E59" s="36">
        <v>-1298.68</v>
      </c>
      <c r="F59" s="36" t="s">
        <v>194</v>
      </c>
      <c r="G59" s="97" t="s">
        <v>601</v>
      </c>
      <c r="H59" s="58" t="s">
        <v>212</v>
      </c>
      <c r="I59" s="58">
        <v>5</v>
      </c>
      <c r="J59" s="52">
        <v>45.393284055994577</v>
      </c>
      <c r="K59" s="22">
        <v>0.13447707969224429</v>
      </c>
      <c r="L59" s="20">
        <v>23.180792204019248</v>
      </c>
      <c r="M59" s="22">
        <v>3.3286565567865072</v>
      </c>
      <c r="N59" s="20">
        <v>5.3959077937126704E-2</v>
      </c>
      <c r="O59" s="20">
        <v>3.7413317115060303</v>
      </c>
      <c r="P59" s="22">
        <v>15.163651194354175</v>
      </c>
      <c r="Q59" s="22">
        <v>2.8912888064572448</v>
      </c>
      <c r="R59" s="22">
        <v>9.9066853430052601E-2</v>
      </c>
      <c r="S59" s="22">
        <v>3.272969069801461E-2</v>
      </c>
      <c r="T59" s="22">
        <v>5.0342567768843782</v>
      </c>
      <c r="U59" s="20">
        <f t="shared" si="0"/>
        <v>99.05349400775961</v>
      </c>
      <c r="V59" s="20">
        <f t="shared" si="1"/>
        <v>94.019237230875234</v>
      </c>
      <c r="W59" s="20">
        <f t="shared" si="2"/>
        <v>1.0636121175333331</v>
      </c>
      <c r="X59" s="20"/>
      <c r="Y59" s="20">
        <f t="shared" si="3"/>
        <v>48.280846976588478</v>
      </c>
      <c r="Z59" s="20">
        <f t="shared" si="4"/>
        <v>0.14303145149116672</v>
      </c>
      <c r="AA59" s="20">
        <f t="shared" si="5"/>
        <v>24.655371482217092</v>
      </c>
      <c r="AB59" s="20">
        <f t="shared" si="6"/>
        <v>3.5403994489049104</v>
      </c>
      <c r="AC59" s="20">
        <f t="shared" si="7"/>
        <v>5.7391529144853487E-2</v>
      </c>
      <c r="AD59" s="20">
        <f t="shared" si="8"/>
        <v>3.9793257440695382</v>
      </c>
      <c r="AE59" s="20">
        <f t="shared" si="9"/>
        <v>16.128243156363901</v>
      </c>
      <c r="AF59" s="20">
        <f t="shared" si="10"/>
        <v>3.0752098098364136</v>
      </c>
      <c r="AG59" s="20">
        <f t="shared" si="11"/>
        <v>0.10536870575410259</v>
      </c>
      <c r="AH59" s="20">
        <f t="shared" si="12"/>
        <v>3.4811695629526351E-2</v>
      </c>
      <c r="AI59" s="20">
        <f t="shared" si="13"/>
        <v>99.999999999999986</v>
      </c>
      <c r="AJ59" s="20"/>
      <c r="AK59" s="20">
        <f t="shared" si="14"/>
        <v>3.1856514241246385</v>
      </c>
      <c r="AL59" s="20">
        <f t="shared" si="15"/>
        <v>3.0263688529184063</v>
      </c>
      <c r="AM59" s="20">
        <f t="shared" si="16"/>
        <v>0.17680365403891779</v>
      </c>
      <c r="AO59" s="35">
        <v>4.9486153964970629</v>
      </c>
      <c r="AP59" s="35">
        <v>32.782181668389647</v>
      </c>
      <c r="AQ59" s="24">
        <v>30.642992751375129</v>
      </c>
      <c r="AR59" s="24">
        <v>35.644573767008701</v>
      </c>
      <c r="AS59" s="24">
        <v>288.99119353933116</v>
      </c>
      <c r="AT59" s="24">
        <v>25.266866546176324</v>
      </c>
      <c r="AU59" s="24">
        <v>43.261922666867122</v>
      </c>
      <c r="AV59" s="24">
        <v>243.13516010245016</v>
      </c>
      <c r="AW59" s="24">
        <v>3.6927229352259823</v>
      </c>
      <c r="AX59" s="24">
        <v>12.309848061940359</v>
      </c>
      <c r="AY59" s="35">
        <v>77.562391690713469</v>
      </c>
      <c r="BA59" s="17" t="s">
        <v>159</v>
      </c>
      <c r="BB59" s="34">
        <v>0.133580024681901</v>
      </c>
      <c r="BC59" s="46">
        <v>32.907028746192793</v>
      </c>
      <c r="BD59" s="46">
        <v>31.8004288474215</v>
      </c>
      <c r="BE59" s="34">
        <v>5.1262696242814494E-2</v>
      </c>
      <c r="BF59" s="34">
        <v>3.293494850391995</v>
      </c>
      <c r="BG59" s="46">
        <v>38.837198470230653</v>
      </c>
      <c r="BH59" s="46">
        <v>270.65039010078726</v>
      </c>
      <c r="BI59" s="46">
        <v>23.116645129075202</v>
      </c>
      <c r="BJ59" s="46">
        <v>-3.5695682520413516</v>
      </c>
      <c r="BK59" s="46">
        <v>15.205266679898184</v>
      </c>
      <c r="BL59" s="46" t="s">
        <v>203</v>
      </c>
      <c r="BM59" s="46">
        <v>2.4631346543400432</v>
      </c>
      <c r="BN59" s="46">
        <v>244.86580577907648</v>
      </c>
      <c r="BO59" s="46">
        <v>3.6801567623353217</v>
      </c>
      <c r="BP59" s="46">
        <v>12.858494318845169</v>
      </c>
      <c r="BQ59" s="46">
        <v>0.86683150533084197</v>
      </c>
      <c r="BR59" s="46" t="s">
        <v>203</v>
      </c>
      <c r="BS59" s="46" t="s">
        <v>203</v>
      </c>
      <c r="BT59" s="46">
        <v>0.30039512286969927</v>
      </c>
      <c r="BU59" s="46">
        <v>78.895521153511126</v>
      </c>
      <c r="BV59" s="46">
        <v>3.5528248463143064</v>
      </c>
      <c r="BW59" s="46">
        <v>7.0147042684079759</v>
      </c>
      <c r="BX59" s="46">
        <v>0.76805472705322519</v>
      </c>
      <c r="BY59" s="46">
        <v>2.9972063783124425</v>
      </c>
      <c r="BZ59" s="46">
        <v>0.63352157428710199</v>
      </c>
      <c r="CA59" s="46">
        <v>0.41265278128518895</v>
      </c>
      <c r="CB59" s="46">
        <v>0.61389414255700647</v>
      </c>
      <c r="CC59" s="46">
        <v>9.6842336244348043E-2</v>
      </c>
      <c r="CD59" s="46">
        <v>0.64876736964465997</v>
      </c>
      <c r="CE59" s="46">
        <v>0.13724964357966377</v>
      </c>
      <c r="CF59" s="46">
        <v>0.37698892343853813</v>
      </c>
      <c r="CG59" s="46">
        <v>6.916376634982517E-2</v>
      </c>
      <c r="CH59" s="46">
        <v>0.45414330171202122</v>
      </c>
      <c r="CI59" s="46">
        <v>6.53765615792129E-2</v>
      </c>
      <c r="CJ59" s="46">
        <v>0.29152847367121559</v>
      </c>
      <c r="CK59" s="46">
        <v>6.1793017710398641E-2</v>
      </c>
      <c r="CL59" s="46">
        <v>1.9906809948077857</v>
      </c>
      <c r="CM59" s="46">
        <v>0.63858302325838523</v>
      </c>
      <c r="CN59" s="46">
        <v>0.11641033948648975</v>
      </c>
    </row>
    <row r="60" spans="1:92" ht="12" customHeight="1">
      <c r="A60" s="17" t="s">
        <v>88</v>
      </c>
      <c r="B60" s="36">
        <v>157.97999999999999</v>
      </c>
      <c r="C60" s="36">
        <v>2879.68</v>
      </c>
      <c r="D60" s="36">
        <v>2896.24</v>
      </c>
      <c r="E60" s="36">
        <v>-1303.8799999999999</v>
      </c>
      <c r="F60" s="36" t="s">
        <v>194</v>
      </c>
      <c r="G60" s="97" t="s">
        <v>594</v>
      </c>
      <c r="H60" s="58" t="s">
        <v>213</v>
      </c>
      <c r="I60" s="58">
        <v>4</v>
      </c>
      <c r="J60" s="22">
        <v>46.651611336885054</v>
      </c>
      <c r="K60" s="20">
        <v>0.14262330380087049</v>
      </c>
      <c r="L60" s="22">
        <v>20.249784562033565</v>
      </c>
      <c r="M60" s="20">
        <v>8.0367088407924818</v>
      </c>
      <c r="N60" s="20">
        <v>0.10387094765621388</v>
      </c>
      <c r="O60" s="22">
        <v>10.487484264892439</v>
      </c>
      <c r="P60" s="22">
        <v>9.426447602642428</v>
      </c>
      <c r="Q60" s="22">
        <v>1.5362861205211562</v>
      </c>
      <c r="R60" s="22">
        <v>0.22348359596689796</v>
      </c>
      <c r="S60" s="22">
        <v>1.986251821204835E-2</v>
      </c>
      <c r="T60" s="22">
        <v>3.0535264044327959</v>
      </c>
      <c r="U60" s="20">
        <f t="shared" si="0"/>
        <v>99.931689497835961</v>
      </c>
      <c r="V60" s="20">
        <f t="shared" si="1"/>
        <v>96.87816309340316</v>
      </c>
      <c r="W60" s="20">
        <f t="shared" si="2"/>
        <v>1.0322243610625337</v>
      </c>
      <c r="X60" s="20"/>
      <c r="Y60" s="20">
        <f t="shared" si="3"/>
        <v>48.154929704753826</v>
      </c>
      <c r="Z60" s="20">
        <f t="shared" si="4"/>
        <v>0.14721924863848118</v>
      </c>
      <c r="AA60" s="20">
        <f t="shared" si="5"/>
        <v>20.902320931199053</v>
      </c>
      <c r="AB60" s="20">
        <f t="shared" si="6"/>
        <v>8.2956866482326355</v>
      </c>
      <c r="AC60" s="20">
        <f t="shared" si="7"/>
        <v>0.10721812257739526</v>
      </c>
      <c r="AD60" s="20">
        <f t="shared" si="8"/>
        <v>10.825436744481973</v>
      </c>
      <c r="AE60" s="20">
        <f t="shared" si="9"/>
        <v>9.7302088537270333</v>
      </c>
      <c r="AF60" s="20">
        <f t="shared" si="10"/>
        <v>1.5857919591641891</v>
      </c>
      <c r="AG60" s="20">
        <f t="shared" si="11"/>
        <v>0.23068521205488868</v>
      </c>
      <c r="AH60" s="20">
        <f t="shared" si="12"/>
        <v>2.0502575170524548E-2</v>
      </c>
      <c r="AI60" s="20">
        <f t="shared" si="13"/>
        <v>100</v>
      </c>
      <c r="AJ60" s="20"/>
      <c r="AK60" s="20">
        <f t="shared" si="14"/>
        <v>7.4644588460797259</v>
      </c>
      <c r="AL60" s="20">
        <f t="shared" si="15"/>
        <v>7.0912359037757389</v>
      </c>
      <c r="AM60" s="20">
        <f t="shared" si="16"/>
        <v>0.41427746595742559</v>
      </c>
      <c r="AN60" s="61"/>
      <c r="AO60" s="35">
        <v>4.6670436926950858</v>
      </c>
      <c r="AP60" s="24">
        <v>25.480351913802579</v>
      </c>
      <c r="AQ60" s="24">
        <v>18.862555828814727</v>
      </c>
      <c r="AR60" s="24">
        <v>80.558388592153705</v>
      </c>
      <c r="AS60" s="24">
        <v>607.05995531771475</v>
      </c>
      <c r="AT60" s="24">
        <v>29.955729848485969</v>
      </c>
      <c r="AU60" s="24">
        <v>30.666512830289498</v>
      </c>
      <c r="AV60" s="24">
        <v>251.25543817143384</v>
      </c>
      <c r="AW60" s="24">
        <v>3.4371495859785171</v>
      </c>
      <c r="AX60" s="35">
        <v>40.547091252191969</v>
      </c>
      <c r="AY60" s="35">
        <v>63.724640552148195</v>
      </c>
      <c r="BA60" s="17" t="s">
        <v>88</v>
      </c>
      <c r="BB60" s="34">
        <v>0.14585112376370213</v>
      </c>
      <c r="BC60" s="46">
        <v>28.106460012257678</v>
      </c>
      <c r="BD60" s="46">
        <v>17.876557309146332</v>
      </c>
      <c r="BE60" s="34">
        <v>0.1017566033198382</v>
      </c>
      <c r="BF60" s="34">
        <v>7.2405951664079415</v>
      </c>
      <c r="BG60" s="46">
        <v>78.260063193015483</v>
      </c>
      <c r="BH60" s="46">
        <v>629.83321603693196</v>
      </c>
      <c r="BI60" s="46">
        <v>23.30191365667109</v>
      </c>
      <c r="BJ60" s="46">
        <v>32.111059873596673</v>
      </c>
      <c r="BK60" s="46">
        <v>13.116897267815736</v>
      </c>
      <c r="BL60" s="46">
        <v>0.55968441197575647</v>
      </c>
      <c r="BM60" s="46">
        <v>8.7986969195927589</v>
      </c>
      <c r="BN60" s="46">
        <v>247.29527788605591</v>
      </c>
      <c r="BO60" s="46">
        <v>3.5964090394196497</v>
      </c>
      <c r="BP60" s="46">
        <v>34.89383753597069</v>
      </c>
      <c r="BQ60" s="46">
        <v>1.3633348736845849</v>
      </c>
      <c r="BR60" s="46">
        <v>0.19584455920744312</v>
      </c>
      <c r="BS60" s="46">
        <v>0.56783455775313652</v>
      </c>
      <c r="BT60" s="46">
        <v>1.0270365195111293</v>
      </c>
      <c r="BU60" s="46">
        <v>64.989190741255413</v>
      </c>
      <c r="BV60" s="46">
        <v>3.7611064770230866</v>
      </c>
      <c r="BW60" s="46">
        <v>7.2692736474399977</v>
      </c>
      <c r="BX60" s="46">
        <v>0.89237780272248002</v>
      </c>
      <c r="BY60" s="46">
        <v>2.6302518128230519</v>
      </c>
      <c r="BZ60" s="46">
        <v>0.61547332760766515</v>
      </c>
      <c r="CA60" s="46">
        <v>0.28755660801233407</v>
      </c>
      <c r="CB60" s="46">
        <v>0.58237157961406005</v>
      </c>
      <c r="CC60" s="46">
        <v>6.9460757315653376E-2</v>
      </c>
      <c r="CD60" s="46">
        <v>0.49847085513455397</v>
      </c>
      <c r="CE60" s="46">
        <v>9.9175613292882742E-2</v>
      </c>
      <c r="CF60" s="46">
        <v>0.35032495205898539</v>
      </c>
      <c r="CG60" s="46">
        <v>4.7156097605720475E-2</v>
      </c>
      <c r="CH60" s="46">
        <v>0.38377692990372519</v>
      </c>
      <c r="CI60" s="46">
        <v>5.0493054087640168E-2</v>
      </c>
      <c r="CJ60" s="46">
        <v>0.82530628938893824</v>
      </c>
      <c r="CK60" s="46">
        <v>0.11489390070849501</v>
      </c>
      <c r="CL60" s="46">
        <v>4.7944569341117527</v>
      </c>
      <c r="CM60" s="46">
        <v>1.6932376859789198</v>
      </c>
      <c r="CN60" s="46">
        <v>0.56901202707551068</v>
      </c>
    </row>
    <row r="61" spans="1:92" ht="12" customHeight="1">
      <c r="A61" s="17" t="s">
        <v>123</v>
      </c>
      <c r="B61" s="18">
        <v>159.80000000000001</v>
      </c>
      <c r="C61" s="36">
        <v>2881.5</v>
      </c>
      <c r="D61" s="36">
        <v>2898.06</v>
      </c>
      <c r="E61" s="36">
        <v>-1305.7</v>
      </c>
      <c r="F61" s="36" t="s">
        <v>194</v>
      </c>
      <c r="G61" s="97" t="s">
        <v>297</v>
      </c>
      <c r="H61" s="58" t="s">
        <v>210</v>
      </c>
      <c r="I61" s="58">
        <v>0</v>
      </c>
      <c r="J61" s="22">
        <v>45.9854234514995</v>
      </c>
      <c r="K61" s="20">
        <v>0.10017743283975927</v>
      </c>
      <c r="L61" s="22">
        <v>24.746321933324033</v>
      </c>
      <c r="M61" s="22">
        <v>5.2452629377198008</v>
      </c>
      <c r="N61" s="20">
        <v>6.5105464633921417E-2</v>
      </c>
      <c r="O61" s="22">
        <v>6.8208074935192515</v>
      </c>
      <c r="P61" s="22">
        <v>13.345501366027209</v>
      </c>
      <c r="Q61" s="22">
        <v>1.9406828480244844</v>
      </c>
      <c r="R61" s="22">
        <v>0.20782197702199132</v>
      </c>
      <c r="S61" s="22">
        <v>3.7727422754086325E-3</v>
      </c>
      <c r="T61" s="34">
        <v>1.1466837904778731</v>
      </c>
      <c r="U61" s="20">
        <f t="shared" si="0"/>
        <v>99.607561437363231</v>
      </c>
      <c r="V61" s="20">
        <f t="shared" si="1"/>
        <v>98.460877646885351</v>
      </c>
      <c r="W61" s="20">
        <f t="shared" si="2"/>
        <v>1.0156318163101743</v>
      </c>
      <c r="X61" s="20"/>
      <c r="Y61" s="20">
        <f t="shared" si="3"/>
        <v>46.704259143838918</v>
      </c>
      <c r="Z61" s="20">
        <f t="shared" si="4"/>
        <v>0.10174338806833522</v>
      </c>
      <c r="AA61" s="20">
        <f t="shared" si="5"/>
        <v>25.133151892138191</v>
      </c>
      <c r="AB61" s="20">
        <f t="shared" si="6"/>
        <v>5.3272559244608022</v>
      </c>
      <c r="AC61" s="20">
        <f t="shared" si="7"/>
        <v>6.6123181297867428E-2</v>
      </c>
      <c r="AD61" s="20">
        <f t="shared" si="8"/>
        <v>6.9274291033450046</v>
      </c>
      <c r="AE61" s="20">
        <f t="shared" si="9"/>
        <v>13.554115791948126</v>
      </c>
      <c r="AF61" s="20">
        <f t="shared" si="10"/>
        <v>1.9710192458211091</v>
      </c>
      <c r="AG61" s="20">
        <f t="shared" si="11"/>
        <v>0.21107061199201635</v>
      </c>
      <c r="AH61" s="20">
        <f t="shared" si="12"/>
        <v>3.831717089643449E-3</v>
      </c>
      <c r="AI61" s="20">
        <f t="shared" si="13"/>
        <v>100.00000000000001</v>
      </c>
      <c r="AJ61" s="20"/>
      <c r="AK61" s="20">
        <f t="shared" si="14"/>
        <v>4.7934648808298297</v>
      </c>
      <c r="AL61" s="20">
        <f t="shared" si="15"/>
        <v>4.553791636788338</v>
      </c>
      <c r="AM61" s="20">
        <f t="shared" si="16"/>
        <v>0.26603730088605582</v>
      </c>
      <c r="AN61" s="66"/>
      <c r="AO61" s="46">
        <v>6.8724707082199501</v>
      </c>
      <c r="AP61" s="27">
        <v>40.507949478627999</v>
      </c>
      <c r="AQ61" s="27">
        <v>54.963785781898402</v>
      </c>
      <c r="AR61" s="27">
        <v>40.617929758086277</v>
      </c>
      <c r="AS61" s="27">
        <v>236.92042233441441</v>
      </c>
      <c r="AT61" s="27">
        <v>15.742491593065679</v>
      </c>
      <c r="AU61" s="27">
        <v>39.009264766925128</v>
      </c>
      <c r="AV61" s="46">
        <v>239.69332658174915</v>
      </c>
      <c r="AW61" s="46">
        <v>5.6882243737748954</v>
      </c>
      <c r="AX61" s="46">
        <v>7.59517678767945</v>
      </c>
      <c r="AY61" s="46">
        <v>63.926687796829306</v>
      </c>
      <c r="AZ61" s="46"/>
      <c r="BA61" s="17" t="s">
        <v>123</v>
      </c>
      <c r="BB61" s="34" t="s">
        <v>203</v>
      </c>
      <c r="BC61" s="46" t="s">
        <v>203</v>
      </c>
      <c r="BD61" s="46" t="s">
        <v>203</v>
      </c>
      <c r="BE61" s="34" t="s">
        <v>203</v>
      </c>
      <c r="BF61" s="34" t="s">
        <v>203</v>
      </c>
      <c r="BG61" s="46" t="s">
        <v>203</v>
      </c>
      <c r="BH61" s="46" t="s">
        <v>203</v>
      </c>
      <c r="BI61" s="46" t="s">
        <v>203</v>
      </c>
      <c r="BJ61" s="46" t="s">
        <v>203</v>
      </c>
      <c r="BK61" s="46">
        <v>14.254625883652793</v>
      </c>
      <c r="BL61" s="46" t="s">
        <v>203</v>
      </c>
      <c r="BM61" s="46">
        <v>4.7462882813596989</v>
      </c>
      <c r="BN61" s="46" t="s">
        <v>203</v>
      </c>
      <c r="BO61" s="46" t="s">
        <v>203</v>
      </c>
      <c r="BP61" s="46" t="s">
        <v>203</v>
      </c>
      <c r="BQ61" s="46">
        <v>0.90707256428185734</v>
      </c>
      <c r="BR61" s="46" t="s">
        <v>203</v>
      </c>
      <c r="BS61" s="46" t="s">
        <v>203</v>
      </c>
      <c r="BT61" s="46">
        <v>0.54434443338213545</v>
      </c>
      <c r="BU61" s="46" t="s">
        <v>203</v>
      </c>
      <c r="BV61" s="46">
        <v>4.3532627138926063</v>
      </c>
      <c r="BW61" s="46">
        <v>8.3057597978777427</v>
      </c>
      <c r="BX61" s="46">
        <v>1.0182682608693494</v>
      </c>
      <c r="BY61" s="46">
        <v>4.0326298372201048</v>
      </c>
      <c r="BZ61" s="46">
        <v>0.95222782902505199</v>
      </c>
      <c r="CA61" s="46">
        <v>0.39490632196151565</v>
      </c>
      <c r="CB61" s="46">
        <v>0.81371058243848082</v>
      </c>
      <c r="CC61" s="46">
        <v>0.11876180875488941</v>
      </c>
      <c r="CD61" s="46">
        <v>0.94171772366391926</v>
      </c>
      <c r="CE61" s="46">
        <v>0.16800160553956112</v>
      </c>
      <c r="CF61" s="46">
        <v>0.51031923676726942</v>
      </c>
      <c r="CG61" s="46">
        <v>7.8671905116331625E-2</v>
      </c>
      <c r="CH61" s="46">
        <v>0.52719584485477566</v>
      </c>
      <c r="CI61" s="46">
        <v>7.2745449303471543E-2</v>
      </c>
      <c r="CJ61" s="46">
        <v>0.230110610993008</v>
      </c>
      <c r="CK61" s="46">
        <v>4.3820278649754602E-2</v>
      </c>
      <c r="CL61" s="46">
        <v>2.6414637689429972</v>
      </c>
      <c r="CM61" s="46">
        <v>0.31385590628026999</v>
      </c>
      <c r="CN61" s="46">
        <v>0.1513917250284855</v>
      </c>
    </row>
    <row r="62" spans="1:92" ht="12" customHeight="1">
      <c r="A62" s="17" t="s">
        <v>110</v>
      </c>
      <c r="B62" s="36">
        <v>161.61000000000001</v>
      </c>
      <c r="C62" s="36">
        <v>2883.31</v>
      </c>
      <c r="D62" s="36">
        <v>2899.87</v>
      </c>
      <c r="E62" s="36">
        <v>-1307.51</v>
      </c>
      <c r="F62" s="36" t="s">
        <v>194</v>
      </c>
      <c r="G62" s="97" t="s">
        <v>594</v>
      </c>
      <c r="H62" s="58" t="s">
        <v>213</v>
      </c>
      <c r="I62" s="58">
        <v>4</v>
      </c>
      <c r="J62" s="22">
        <v>46.737261078037676</v>
      </c>
      <c r="K62" s="20">
        <v>5.4168270507489139E-2</v>
      </c>
      <c r="L62" s="22">
        <v>23.806171790206061</v>
      </c>
      <c r="M62" s="20">
        <v>5.4689214646494131</v>
      </c>
      <c r="N62" s="20">
        <v>7.3070552015509646E-2</v>
      </c>
      <c r="O62" s="22">
        <v>7.0448904323889465</v>
      </c>
      <c r="P62" s="22">
        <v>11.862423677096618</v>
      </c>
      <c r="Q62" s="22">
        <v>1.9596976584795409</v>
      </c>
      <c r="R62" s="22">
        <v>9.7732620729876069E-2</v>
      </c>
      <c r="S62" s="22">
        <v>5.5378004082009451E-3</v>
      </c>
      <c r="T62" s="22">
        <v>3.3979854157705782</v>
      </c>
      <c r="U62" s="20">
        <f t="shared" si="0"/>
        <v>100.5078607602899</v>
      </c>
      <c r="V62" s="20">
        <f t="shared" si="1"/>
        <v>97.109875344519324</v>
      </c>
      <c r="W62" s="20">
        <f t="shared" si="2"/>
        <v>1.0297613877602798</v>
      </c>
      <c r="X62" s="20"/>
      <c r="Y62" s="20">
        <f t="shared" si="3"/>
        <v>48.128226827834588</v>
      </c>
      <c r="Z62" s="20">
        <f t="shared" si="4"/>
        <v>5.5780393410366252E-2</v>
      </c>
      <c r="AA62" s="20">
        <f t="shared" si="5"/>
        <v>24.514676499942219</v>
      </c>
      <c r="AB62" s="20">
        <f t="shared" si="6"/>
        <v>5.6316841569893619</v>
      </c>
      <c r="AC62" s="20">
        <f t="shared" si="7"/>
        <v>7.5245233047900928E-2</v>
      </c>
      <c r="AD62" s="20">
        <f t="shared" si="8"/>
        <v>7.2545561482759595</v>
      </c>
      <c r="AE62" s="20">
        <f t="shared" si="9"/>
        <v>12.215465867927415</v>
      </c>
      <c r="AF62" s="20">
        <f t="shared" si="10"/>
        <v>2.018020980386463</v>
      </c>
      <c r="AG62" s="20">
        <f t="shared" si="11"/>
        <v>0.10064127915224627</v>
      </c>
      <c r="AH62" s="20">
        <f t="shared" si="12"/>
        <v>5.7026130334884495E-3</v>
      </c>
      <c r="AI62" s="20">
        <f t="shared" si="13"/>
        <v>100.00000000000001</v>
      </c>
      <c r="AJ62" s="20"/>
      <c r="AK62" s="20">
        <f t="shared" si="14"/>
        <v>5.0673894044590284</v>
      </c>
      <c r="AL62" s="20">
        <f t="shared" si="15"/>
        <v>4.814019934236077</v>
      </c>
      <c r="AM62" s="20">
        <f t="shared" si="16"/>
        <v>0.28124011194747611</v>
      </c>
      <c r="AN62" s="61"/>
      <c r="AO62" s="35">
        <v>2.784907867133402</v>
      </c>
      <c r="AP62" s="24">
        <v>10.502564204998349</v>
      </c>
      <c r="AQ62" s="24">
        <v>13.332326876958886</v>
      </c>
      <c r="AR62" s="24">
        <v>48.753072106841003</v>
      </c>
      <c r="AS62" s="24">
        <v>353.14516945984604</v>
      </c>
      <c r="AT62" s="24">
        <v>44.048994625976</v>
      </c>
      <c r="AU62" s="24">
        <v>43.366294655286502</v>
      </c>
      <c r="AV62" s="24">
        <v>259.23011893356772</v>
      </c>
      <c r="AW62" s="24">
        <v>1.2274815130252152</v>
      </c>
      <c r="AX62" s="35">
        <v>6.2397865937513473</v>
      </c>
      <c r="AY62" s="35">
        <v>49.45414852106299</v>
      </c>
      <c r="BA62" s="17" t="s">
        <v>110</v>
      </c>
      <c r="BB62" s="34">
        <v>6.0085540865896139E-2</v>
      </c>
      <c r="BC62" s="46">
        <v>11.201293717319396</v>
      </c>
      <c r="BD62" s="46">
        <v>9.9565770961807587</v>
      </c>
      <c r="BE62" s="34">
        <v>7.5324623501800275E-2</v>
      </c>
      <c r="BF62" s="34">
        <v>5.1288143006152449</v>
      </c>
      <c r="BG62" s="46">
        <v>50.106100034639098</v>
      </c>
      <c r="BH62" s="46">
        <v>357.83517226510702</v>
      </c>
      <c r="BI62" s="46">
        <v>39.847773982834802</v>
      </c>
      <c r="BJ62" s="46">
        <v>46.968180120367819</v>
      </c>
      <c r="BK62" s="46">
        <v>15.078637186767597</v>
      </c>
      <c r="BL62" s="46">
        <v>0.25671975218440973</v>
      </c>
      <c r="BM62" s="46">
        <v>2.3152299116972275</v>
      </c>
      <c r="BN62" s="46">
        <v>248.89847085781693</v>
      </c>
      <c r="BO62" s="46">
        <v>1.2651397817761274</v>
      </c>
      <c r="BP62" s="46">
        <v>5.1197864553914005</v>
      </c>
      <c r="BQ62" s="46">
        <v>0.27226225280289501</v>
      </c>
      <c r="BR62" s="46">
        <v>-3.1977182441594396E-3</v>
      </c>
      <c r="BS62" s="46">
        <v>1.8015038180049039</v>
      </c>
      <c r="BT62" s="46">
        <v>0.54762658674002562</v>
      </c>
      <c r="BU62" s="46">
        <v>48.024642531934198</v>
      </c>
      <c r="BV62" s="46">
        <v>2.0169778442504089</v>
      </c>
      <c r="BW62" s="46">
        <v>3.6631040020481702</v>
      </c>
      <c r="BX62" s="46">
        <v>0.35773480243119893</v>
      </c>
      <c r="BY62" s="46">
        <v>1.2105779638406455</v>
      </c>
      <c r="BZ62" s="46">
        <v>0.24726605446558403</v>
      </c>
      <c r="CA62" s="46">
        <v>0.26236777606271194</v>
      </c>
      <c r="CB62" s="46">
        <v>0.20230479211451596</v>
      </c>
      <c r="CC62" s="46">
        <v>3.0075307056940972E-2</v>
      </c>
      <c r="CD62" s="46">
        <v>0.16022825223194112</v>
      </c>
      <c r="CE62" s="46">
        <v>3.3150254059672903E-2</v>
      </c>
      <c r="CF62" s="46">
        <v>8.995246094069366E-2</v>
      </c>
      <c r="CG62" s="46">
        <v>1.6626649496356199E-2</v>
      </c>
      <c r="CH62" s="46">
        <v>9.3348003033692561E-2</v>
      </c>
      <c r="CI62" s="46">
        <v>1.07880398211532E-2</v>
      </c>
      <c r="CJ62" s="46">
        <v>9.3404825226082872E-2</v>
      </c>
      <c r="CK62" s="46">
        <v>2.0580538342621593E-2</v>
      </c>
      <c r="CL62" s="46">
        <v>8.0543788565750898</v>
      </c>
      <c r="CM62" s="46">
        <v>0.18343355724803517</v>
      </c>
      <c r="CN62" s="46">
        <v>5.7863886362012854E-2</v>
      </c>
    </row>
    <row r="63" spans="1:92" ht="12" customHeight="1">
      <c r="A63" s="17" t="s">
        <v>89</v>
      </c>
      <c r="B63" s="36">
        <v>163.06</v>
      </c>
      <c r="C63" s="36">
        <v>2884.7599999999998</v>
      </c>
      <c r="D63" s="36">
        <v>2901.3199999999997</v>
      </c>
      <c r="E63" s="36">
        <v>-1308.9599999999998</v>
      </c>
      <c r="F63" s="36" t="s">
        <v>194</v>
      </c>
      <c r="G63" s="97" t="s">
        <v>305</v>
      </c>
      <c r="H63" s="58" t="s">
        <v>213</v>
      </c>
      <c r="I63" s="58">
        <v>4</v>
      </c>
      <c r="J63" s="22">
        <v>48.409932970999087</v>
      </c>
      <c r="K63" s="20">
        <v>0.10928145314909815</v>
      </c>
      <c r="L63" s="22">
        <v>23.496312738287369</v>
      </c>
      <c r="M63" s="20">
        <v>4.8778817635026037</v>
      </c>
      <c r="N63" s="20">
        <v>7.3337884137975456E-2</v>
      </c>
      <c r="O63" s="22">
        <v>6.5827679431013122</v>
      </c>
      <c r="P63" s="22">
        <v>12.7789278917922</v>
      </c>
      <c r="Q63" s="22">
        <v>1.8303371607277663</v>
      </c>
      <c r="R63" s="22">
        <v>0.1487223039015631</v>
      </c>
      <c r="S63" s="22">
        <v>5.1228727246430596E-3</v>
      </c>
      <c r="T63" s="22">
        <v>1.7506333231475029</v>
      </c>
      <c r="U63" s="20">
        <f t="shared" si="0"/>
        <v>100.06325830547111</v>
      </c>
      <c r="V63" s="20">
        <f t="shared" si="1"/>
        <v>98.312624982323612</v>
      </c>
      <c r="W63" s="20">
        <f t="shared" si="2"/>
        <v>1.0171633604329025</v>
      </c>
      <c r="X63" s="20"/>
      <c r="Y63" s="20">
        <f t="shared" si="3"/>
        <v>49.240810099112991</v>
      </c>
      <c r="Z63" s="20">
        <f t="shared" si="4"/>
        <v>0.11115709011812747</v>
      </c>
      <c r="AA63" s="20">
        <f t="shared" si="5"/>
        <v>23.899588422658791</v>
      </c>
      <c r="AB63" s="20">
        <f t="shared" si="6"/>
        <v>4.9616026063586807</v>
      </c>
      <c r="AC63" s="20">
        <f t="shared" si="7"/>
        <v>7.4596608676821968E-2</v>
      </c>
      <c r="AD63" s="20">
        <f t="shared" si="8"/>
        <v>6.6957503619549161</v>
      </c>
      <c r="AE63" s="20">
        <f t="shared" si="9"/>
        <v>12.998257237145101</v>
      </c>
      <c r="AF63" s="20">
        <f t="shared" si="10"/>
        <v>1.8617518971310723</v>
      </c>
      <c r="AG63" s="20">
        <f t="shared" si="11"/>
        <v>0.15127487840783729</v>
      </c>
      <c r="AH63" s="20">
        <f t="shared" si="12"/>
        <v>5.2107984356679939E-3</v>
      </c>
      <c r="AI63" s="20">
        <f t="shared" si="13"/>
        <v>100</v>
      </c>
      <c r="AJ63" s="20"/>
      <c r="AK63" s="20">
        <f t="shared" si="14"/>
        <v>4.4644500252015407</v>
      </c>
      <c r="AL63" s="20">
        <f t="shared" si="15"/>
        <v>4.2412275239414639</v>
      </c>
      <c r="AM63" s="20">
        <f t="shared" si="16"/>
        <v>0.24777697639868529</v>
      </c>
      <c r="AN63" s="61"/>
      <c r="AO63" s="35">
        <v>8.4056038168180365</v>
      </c>
      <c r="AP63" s="24">
        <v>39.652067941057936</v>
      </c>
      <c r="AQ63" s="24">
        <v>53.96536805138237</v>
      </c>
      <c r="AR63" s="24">
        <v>36.59428028352152</v>
      </c>
      <c r="AS63" s="24">
        <v>270.41903904669755</v>
      </c>
      <c r="AT63" s="24">
        <v>69.418747105233905</v>
      </c>
      <c r="AU63" s="24">
        <v>30.158555751930901</v>
      </c>
      <c r="AV63" s="24">
        <v>238.3108147653769</v>
      </c>
      <c r="AW63" s="24">
        <v>2.9950508034522381</v>
      </c>
      <c r="AX63" s="35">
        <v>8.3663278648331527</v>
      </c>
      <c r="AY63" s="35">
        <v>56.879698149150286</v>
      </c>
      <c r="BA63" s="17" t="s">
        <v>89</v>
      </c>
      <c r="BB63" s="34">
        <v>0.1060778123518811</v>
      </c>
      <c r="BC63" s="46">
        <v>39.495950129810886</v>
      </c>
      <c r="BD63" s="46">
        <v>50.141467630050371</v>
      </c>
      <c r="BE63" s="34">
        <v>7.178162722739527E-2</v>
      </c>
      <c r="BF63" s="34">
        <v>4.3259581131824145</v>
      </c>
      <c r="BG63" s="46">
        <v>37.779575442168394</v>
      </c>
      <c r="BH63" s="46">
        <v>275.07770888805697</v>
      </c>
      <c r="BI63" s="46">
        <v>70.445790041532277</v>
      </c>
      <c r="BJ63" s="46">
        <v>28.664684035988397</v>
      </c>
      <c r="BK63" s="46">
        <v>13.668351995829328</v>
      </c>
      <c r="BL63" s="46">
        <v>0.29372356833194929</v>
      </c>
      <c r="BM63" s="46">
        <v>3.5896280722068585</v>
      </c>
      <c r="BN63" s="46">
        <v>227.89358899978052</v>
      </c>
      <c r="BO63" s="46">
        <v>3.0390710274201496</v>
      </c>
      <c r="BP63" s="46">
        <v>8.5408056292976173</v>
      </c>
      <c r="BQ63" s="46">
        <v>0.36242805396899125</v>
      </c>
      <c r="BR63" s="46">
        <v>3.0530762708994852E-2</v>
      </c>
      <c r="BS63" s="46">
        <v>-0.97394265215626286</v>
      </c>
      <c r="BT63" s="46">
        <v>0.23258287534933048</v>
      </c>
      <c r="BU63" s="46">
        <v>55.099137179881289</v>
      </c>
      <c r="BV63" s="46">
        <v>1.9381014906244329</v>
      </c>
      <c r="BW63" s="46">
        <v>3.7017673362064465</v>
      </c>
      <c r="BX63" s="46">
        <v>0.38711093549802489</v>
      </c>
      <c r="BY63" s="46">
        <v>1.6492856969993359</v>
      </c>
      <c r="BZ63" s="46">
        <v>0.4416913983415916</v>
      </c>
      <c r="CA63" s="46">
        <v>0.26732686037248721</v>
      </c>
      <c r="CB63" s="46">
        <v>0.45413757604308008</v>
      </c>
      <c r="CC63" s="46">
        <v>5.8826580975486112E-2</v>
      </c>
      <c r="CD63" s="46">
        <v>0.44241416950558904</v>
      </c>
      <c r="CE63" s="46">
        <v>8.3897186041173522E-2</v>
      </c>
      <c r="CF63" s="46">
        <v>0.28171487703926362</v>
      </c>
      <c r="CG63" s="46">
        <v>4.5000598597820518E-2</v>
      </c>
      <c r="CH63" s="46">
        <v>0.26998926535972811</v>
      </c>
      <c r="CI63" s="46">
        <v>3.5041859112113702E-2</v>
      </c>
      <c r="CJ63" s="46">
        <v>0.21015243083381965</v>
      </c>
      <c r="CK63" s="46">
        <v>3.2212902485955285E-2</v>
      </c>
      <c r="CL63" s="46">
        <v>2.5949929870608619</v>
      </c>
      <c r="CM63" s="46">
        <v>0.44671945151286235</v>
      </c>
      <c r="CN63" s="46">
        <v>0.1107846158403234</v>
      </c>
    </row>
    <row r="64" spans="1:92" ht="12" customHeight="1">
      <c r="A64" s="17" t="s">
        <v>75</v>
      </c>
      <c r="B64" s="36">
        <v>168.52</v>
      </c>
      <c r="C64" s="36">
        <v>2890.22</v>
      </c>
      <c r="D64" s="36">
        <v>2916.1199999999994</v>
      </c>
      <c r="E64" s="36">
        <v>-1314.4199999999998</v>
      </c>
      <c r="F64" s="36" t="s">
        <v>194</v>
      </c>
      <c r="G64" s="97" t="s">
        <v>594</v>
      </c>
      <c r="H64" s="58" t="s">
        <v>213</v>
      </c>
      <c r="I64" s="58">
        <v>4</v>
      </c>
      <c r="J64" s="22">
        <v>46.478976610345498</v>
      </c>
      <c r="K64" s="20">
        <v>7.3731549320012538E-2</v>
      </c>
      <c r="L64" s="22">
        <v>20.277459729065992</v>
      </c>
      <c r="M64" s="20">
        <v>8.4673180396879584</v>
      </c>
      <c r="N64" s="20">
        <v>0.11716783401313505</v>
      </c>
      <c r="O64" s="22">
        <v>11.643486919382804</v>
      </c>
      <c r="P64" s="22">
        <v>10.018194491074475</v>
      </c>
      <c r="Q64" s="22">
        <v>1.5913985261527641</v>
      </c>
      <c r="R64" s="22">
        <v>9.5322546540994479E-2</v>
      </c>
      <c r="S64" s="22">
        <v>7.6900753224561826E-3</v>
      </c>
      <c r="T64" s="22">
        <v>2.3193841294907531</v>
      </c>
      <c r="U64" s="20">
        <f t="shared" si="0"/>
        <v>101.09013045039686</v>
      </c>
      <c r="V64" s="20">
        <f t="shared" si="1"/>
        <v>98.770746320906099</v>
      </c>
      <c r="W64" s="20">
        <f t="shared" si="2"/>
        <v>1.012445523850757</v>
      </c>
      <c r="X64" s="20"/>
      <c r="Y64" s="20">
        <f t="shared" si="3"/>
        <v>47.057431822308331</v>
      </c>
      <c r="Z64" s="20">
        <f t="shared" si="4"/>
        <v>7.4649177075628029E-2</v>
      </c>
      <c r="AA64" s="20">
        <f t="shared" si="5"/>
        <v>20.529823337756849</v>
      </c>
      <c r="AB64" s="20">
        <f t="shared" si="6"/>
        <v>8.5726982483028404</v>
      </c>
      <c r="AC64" s="20">
        <f t="shared" si="7"/>
        <v>0.11862604908588706</v>
      </c>
      <c r="AD64" s="20">
        <f t="shared" si="8"/>
        <v>11.78839621354396</v>
      </c>
      <c r="AE64" s="20">
        <f t="shared" si="9"/>
        <v>10.142876169554665</v>
      </c>
      <c r="AF64" s="20">
        <f t="shared" si="10"/>
        <v>1.6112043144660579</v>
      </c>
      <c r="AG64" s="20">
        <f t="shared" si="11"/>
        <v>9.6508885567485325E-2</v>
      </c>
      <c r="AH64" s="20">
        <f t="shared" si="12"/>
        <v>7.7857823382959292E-3</v>
      </c>
      <c r="AI64" s="20">
        <f t="shared" si="13"/>
        <v>100</v>
      </c>
      <c r="AJ64" s="20"/>
      <c r="AK64" s="20">
        <f t="shared" si="14"/>
        <v>7.713713883822896</v>
      </c>
      <c r="AL64" s="20">
        <f t="shared" si="15"/>
        <v>7.328028189631751</v>
      </c>
      <c r="AM64" s="20">
        <f t="shared" si="16"/>
        <v>0.42811112055217104</v>
      </c>
      <c r="AN64" s="61"/>
      <c r="AO64" s="35">
        <v>5.0729019395380393</v>
      </c>
      <c r="AP64" s="24">
        <v>16.425408206116426</v>
      </c>
      <c r="AQ64" s="24">
        <v>27.741277493373495</v>
      </c>
      <c r="AR64" s="24">
        <v>69.863891059057707</v>
      </c>
      <c r="AS64" s="24">
        <v>630.43002930300383</v>
      </c>
      <c r="AT64" s="24">
        <v>47.968916653733388</v>
      </c>
      <c r="AU64" s="24">
        <v>19.315448213577401</v>
      </c>
      <c r="AV64" s="24">
        <v>212.21437206450562</v>
      </c>
      <c r="AW64" s="24">
        <v>0.85441159858938864</v>
      </c>
      <c r="AX64" s="35">
        <v>4.2477328162754358</v>
      </c>
      <c r="AY64" s="35">
        <v>41.900576382827644</v>
      </c>
      <c r="BA64" s="17" t="s">
        <v>75</v>
      </c>
      <c r="BB64" s="34">
        <v>6.6392426202166982E-2</v>
      </c>
      <c r="BC64" s="46">
        <v>17.351540451426452</v>
      </c>
      <c r="BD64" s="46">
        <v>27.973484970189674</v>
      </c>
      <c r="BE64" s="34">
        <v>0.10262859697436319</v>
      </c>
      <c r="BF64" s="34">
        <v>7.0261843500464138</v>
      </c>
      <c r="BG64" s="46">
        <v>73.286483112726586</v>
      </c>
      <c r="BH64" s="46">
        <v>612.587512825913</v>
      </c>
      <c r="BI64" s="46">
        <v>48.617347310536601</v>
      </c>
      <c r="BJ64" s="46">
        <v>18.23332072037562</v>
      </c>
      <c r="BK64" s="46">
        <v>12.390863011023065</v>
      </c>
      <c r="BL64" s="46">
        <v>0.31551854952252073</v>
      </c>
      <c r="BM64" s="46">
        <v>1.2393217084657893</v>
      </c>
      <c r="BN64" s="46">
        <v>206.56593379006301</v>
      </c>
      <c r="BO64" s="46">
        <v>1.1209239287633412</v>
      </c>
      <c r="BP64" s="46">
        <v>2.2658699290892601</v>
      </c>
      <c r="BQ64" s="46">
        <v>0.20624625618391854</v>
      </c>
      <c r="BR64" s="46">
        <v>-8.5452444381509118E-3</v>
      </c>
      <c r="BS64" s="46">
        <v>1.5807075138683335</v>
      </c>
      <c r="BT64" s="46">
        <v>4.291091425916365E-2</v>
      </c>
      <c r="BU64" s="46">
        <v>38.392031706166705</v>
      </c>
      <c r="BV64" s="46">
        <v>1.6730308650476016</v>
      </c>
      <c r="BW64" s="46">
        <v>2.6850755543194942</v>
      </c>
      <c r="BX64" s="46">
        <v>0.32028952737334065</v>
      </c>
      <c r="BY64" s="46">
        <v>2.1610078123011451</v>
      </c>
      <c r="BZ64" s="46">
        <v>0.25998304416005358</v>
      </c>
      <c r="CA64" s="46">
        <v>0.19884284932098478</v>
      </c>
      <c r="CB64" s="46">
        <v>0.22372674762901104</v>
      </c>
      <c r="CC64" s="46">
        <v>2.8923524001299005E-2</v>
      </c>
      <c r="CD64" s="46">
        <v>0.16331048642192464</v>
      </c>
      <c r="CE64" s="46">
        <v>3.4322551084268099E-2</v>
      </c>
      <c r="CF64" s="46">
        <v>8.4287194129988183E-2</v>
      </c>
      <c r="CG64" s="46">
        <v>1.5169702839305054E-2</v>
      </c>
      <c r="CH64" s="46">
        <v>0.13427574149787266</v>
      </c>
      <c r="CI64" s="46">
        <v>2.3684619870238434E-2</v>
      </c>
      <c r="CJ64" s="46">
        <v>4.211528517784436E-2</v>
      </c>
      <c r="CK64" s="46">
        <v>2.0198698387623653E-2</v>
      </c>
      <c r="CL64" s="46">
        <v>2.313067129929478</v>
      </c>
      <c r="CM64" s="46">
        <v>0.18685290508597216</v>
      </c>
      <c r="CN64" s="46">
        <v>3.7323421187331549E-2</v>
      </c>
    </row>
    <row r="65" spans="1:92" ht="12" customHeight="1">
      <c r="A65" s="17" t="s">
        <v>111</v>
      </c>
      <c r="B65" s="36">
        <v>174.1</v>
      </c>
      <c r="C65" s="18">
        <v>2895.7999999999997</v>
      </c>
      <c r="D65" s="18">
        <v>2921.6999999999994</v>
      </c>
      <c r="E65" s="18">
        <v>-1319.9999999999998</v>
      </c>
      <c r="F65" s="36" t="s">
        <v>194</v>
      </c>
      <c r="G65" s="97" t="s">
        <v>592</v>
      </c>
      <c r="H65" s="58" t="s">
        <v>213</v>
      </c>
      <c r="I65" s="58">
        <v>4</v>
      </c>
      <c r="J65" s="22">
        <v>45.474533643454578</v>
      </c>
      <c r="K65" s="20">
        <v>8.4751730900521891E-2</v>
      </c>
      <c r="L65" s="22">
        <v>20.363821714740791</v>
      </c>
      <c r="M65" s="20">
        <v>7.8134660085953236</v>
      </c>
      <c r="N65" s="20">
        <v>0.10627277056663766</v>
      </c>
      <c r="O65" s="22">
        <v>11.668843245189723</v>
      </c>
      <c r="P65" s="22">
        <v>10.903379453315367</v>
      </c>
      <c r="Q65" s="22">
        <v>1.5453735770513946</v>
      </c>
      <c r="R65" s="22">
        <v>0.12166816194820405</v>
      </c>
      <c r="S65" s="22">
        <v>3.546393583027507E-3</v>
      </c>
      <c r="T65" s="22">
        <v>1.990437225809931</v>
      </c>
      <c r="U65" s="20">
        <f t="shared" si="0"/>
        <v>100.07609392515549</v>
      </c>
      <c r="V65" s="20">
        <f t="shared" si="1"/>
        <v>98.085656699345563</v>
      </c>
      <c r="W65" s="20">
        <f t="shared" si="2"/>
        <v>1.0195170564695542</v>
      </c>
      <c r="X65" s="20"/>
      <c r="Y65" s="20">
        <f t="shared" si="3"/>
        <v>46.362062684500522</v>
      </c>
      <c r="Z65" s="20">
        <f t="shared" si="4"/>
        <v>8.640583521839984E-2</v>
      </c>
      <c r="AA65" s="20">
        <f t="shared" si="5"/>
        <v>20.761263573083319</v>
      </c>
      <c r="AB65" s="20">
        <f t="shared" si="6"/>
        <v>7.96596186590802</v>
      </c>
      <c r="AC65" s="20">
        <f t="shared" si="7"/>
        <v>0.1083469022309627</v>
      </c>
      <c r="AD65" s="20">
        <f t="shared" si="8"/>
        <v>11.896584717740467</v>
      </c>
      <c r="AE65" s="20">
        <f t="shared" si="9"/>
        <v>11.116181325814699</v>
      </c>
      <c r="AF65" s="20">
        <f t="shared" si="10"/>
        <v>1.5755347204212635</v>
      </c>
      <c r="AG65" s="20">
        <f t="shared" si="11"/>
        <v>0.12404276633549401</v>
      </c>
      <c r="AH65" s="20">
        <f t="shared" si="12"/>
        <v>3.6156087468507195E-3</v>
      </c>
      <c r="AI65" s="20">
        <f t="shared" si="13"/>
        <v>100</v>
      </c>
      <c r="AJ65" s="20"/>
      <c r="AK65" s="20">
        <f t="shared" si="14"/>
        <v>7.1677724869440365</v>
      </c>
      <c r="AL65" s="20">
        <f t="shared" si="15"/>
        <v>6.8093838625968344</v>
      </c>
      <c r="AM65" s="20">
        <f t="shared" si="16"/>
        <v>0.39781137302539438</v>
      </c>
      <c r="AN65" s="61"/>
      <c r="AO65" s="35">
        <v>8.3548668519650438</v>
      </c>
      <c r="AP65" s="24">
        <v>29.233267547217427</v>
      </c>
      <c r="AQ65" s="24">
        <v>99.258098472077009</v>
      </c>
      <c r="AR65" s="24">
        <v>69.963950397525295</v>
      </c>
      <c r="AS65" s="24">
        <v>619.88450075921662</v>
      </c>
      <c r="AT65" s="24">
        <v>56.506244269387501</v>
      </c>
      <c r="AU65" s="24">
        <v>12.951383196578901</v>
      </c>
      <c r="AV65" s="24">
        <v>193.65278475408883</v>
      </c>
      <c r="AW65" s="24">
        <v>2.8160365952939883</v>
      </c>
      <c r="AX65" s="35">
        <v>2.7335294695435968</v>
      </c>
      <c r="AY65" s="35">
        <v>40.209207034070133</v>
      </c>
      <c r="BA65" s="17" t="s">
        <v>111</v>
      </c>
      <c r="BB65" s="34">
        <v>8.3661146704896966E-2</v>
      </c>
      <c r="BC65" s="46">
        <v>32.764931582819564</v>
      </c>
      <c r="BD65" s="46">
        <v>94.916542038159633</v>
      </c>
      <c r="BE65" s="34">
        <v>9.8667506533781105E-2</v>
      </c>
      <c r="BF65" s="34">
        <v>7.5320974266285097</v>
      </c>
      <c r="BG65" s="46">
        <v>71.871075765550728</v>
      </c>
      <c r="BH65" s="46">
        <v>610.360075551563</v>
      </c>
      <c r="BI65" s="46">
        <v>56.737189337952088</v>
      </c>
      <c r="BJ65" s="46">
        <v>13.039226462502302</v>
      </c>
      <c r="BK65" s="46">
        <v>11.944417093107523</v>
      </c>
      <c r="BL65" s="46">
        <v>0.78354196370874463</v>
      </c>
      <c r="BM65" s="46">
        <v>1.1034619652393027</v>
      </c>
      <c r="BN65" s="46">
        <v>184.04471067743214</v>
      </c>
      <c r="BO65" s="46">
        <v>2.9785453370426063</v>
      </c>
      <c r="BP65" s="46">
        <v>2.6438123346603306</v>
      </c>
      <c r="BQ65" s="46">
        <v>0.14927860290849801</v>
      </c>
      <c r="BR65" s="46">
        <v>-2.3527107958614478E-2</v>
      </c>
      <c r="BS65" s="46">
        <v>2.3101457052555032</v>
      </c>
      <c r="BT65" s="46">
        <v>5.1983818851562592E-2</v>
      </c>
      <c r="BU65" s="46">
        <v>36.640559183679542</v>
      </c>
      <c r="BV65" s="46">
        <v>1.4762865272496679</v>
      </c>
      <c r="BW65" s="46">
        <v>3.0169671932624218</v>
      </c>
      <c r="BX65" s="46">
        <v>0.32821698842612917</v>
      </c>
      <c r="BY65" s="46">
        <v>1.2929913956598691</v>
      </c>
      <c r="BZ65" s="46">
        <v>0.38617965033749541</v>
      </c>
      <c r="CA65" s="46">
        <v>0.22057824399057174</v>
      </c>
      <c r="CB65" s="46">
        <v>0.4026962268168105</v>
      </c>
      <c r="CC65" s="46">
        <v>6.1110664245264457E-2</v>
      </c>
      <c r="CD65" s="46">
        <v>0.43585967351427124</v>
      </c>
      <c r="CE65" s="46">
        <v>8.6091920560355556E-2</v>
      </c>
      <c r="CF65" s="46">
        <v>0.24175863772380959</v>
      </c>
      <c r="CG65" s="46">
        <v>4.3511580913353498E-2</v>
      </c>
      <c r="CH65" s="46">
        <v>0.26058250049421033</v>
      </c>
      <c r="CI65" s="46">
        <v>2.7119854598077583E-2</v>
      </c>
      <c r="CJ65" s="46">
        <v>4.9488432721775277E-2</v>
      </c>
      <c r="CK65" s="46">
        <v>1.1007694102384899E-2</v>
      </c>
      <c r="CL65" s="46">
        <v>0.31081278185792249</v>
      </c>
      <c r="CM65" s="46">
        <v>0.12214317564521693</v>
      </c>
      <c r="CN65" s="46">
        <v>1.4155732100752813E-2</v>
      </c>
    </row>
    <row r="66" spans="1:92" ht="12" customHeight="1">
      <c r="A66" s="17" t="s">
        <v>74</v>
      </c>
      <c r="B66" s="36">
        <v>178.56</v>
      </c>
      <c r="C66" s="36">
        <v>2900.2599999999998</v>
      </c>
      <c r="D66" s="36">
        <v>2926.1599999999994</v>
      </c>
      <c r="E66" s="36">
        <v>-1324.4599999999998</v>
      </c>
      <c r="F66" s="36" t="s">
        <v>194</v>
      </c>
      <c r="G66" s="97" t="s">
        <v>594</v>
      </c>
      <c r="H66" s="58" t="s">
        <v>213</v>
      </c>
      <c r="I66" s="58">
        <v>4</v>
      </c>
      <c r="J66" s="22">
        <v>47.319287624702056</v>
      </c>
      <c r="K66" s="20">
        <v>7.1092489742117848E-2</v>
      </c>
      <c r="L66" s="22">
        <v>21.843909550184961</v>
      </c>
      <c r="M66" s="20">
        <v>7.2181809845610463</v>
      </c>
      <c r="N66" s="20">
        <v>0.10609599898732577</v>
      </c>
      <c r="O66" s="22">
        <v>9.7638186184356766</v>
      </c>
      <c r="P66" s="22">
        <v>10.783218242166708</v>
      </c>
      <c r="Q66" s="22">
        <v>1.7029993926700751</v>
      </c>
      <c r="R66" s="22">
        <v>0.12741296240051952</v>
      </c>
      <c r="S66" s="22">
        <v>3.8367550098243621E-3</v>
      </c>
      <c r="T66" s="22">
        <v>1.2255878836189469</v>
      </c>
      <c r="U66" s="20">
        <f t="shared" si="0"/>
        <v>100.16544050247926</v>
      </c>
      <c r="V66" s="20">
        <f t="shared" si="1"/>
        <v>98.939852618860314</v>
      </c>
      <c r="W66" s="20">
        <f t="shared" si="2"/>
        <v>1.0107150693383748</v>
      </c>
      <c r="X66" s="20"/>
      <c r="Y66" s="20">
        <f t="shared" si="3"/>
        <v>47.826317072643242</v>
      </c>
      <c r="Z66" s="20">
        <f t="shared" si="4"/>
        <v>7.185425069914235E-2</v>
      </c>
      <c r="AA66" s="20">
        <f t="shared" si="5"/>
        <v>22.077968555636382</v>
      </c>
      <c r="AB66" s="20">
        <f t="shared" si="6"/>
        <v>7.2955242943075564</v>
      </c>
      <c r="AC66" s="20">
        <f t="shared" si="7"/>
        <v>0.10723282497299912</v>
      </c>
      <c r="AD66" s="20">
        <f t="shared" si="8"/>
        <v>9.8684386119395295</v>
      </c>
      <c r="AE66" s="20">
        <f t="shared" si="9"/>
        <v>10.898761173322352</v>
      </c>
      <c r="AF66" s="20">
        <f t="shared" si="10"/>
        <v>1.7212471492457451</v>
      </c>
      <c r="AG66" s="20">
        <f t="shared" si="11"/>
        <v>0.12877820112724883</v>
      </c>
      <c r="AH66" s="20">
        <f t="shared" si="12"/>
        <v>3.8778661057889872E-3</v>
      </c>
      <c r="AI66" s="20">
        <f t="shared" si="13"/>
        <v>99.999999999999986</v>
      </c>
      <c r="AJ66" s="20"/>
      <c r="AK66" s="20">
        <f t="shared" si="14"/>
        <v>6.5645127600179398</v>
      </c>
      <c r="AL66" s="20">
        <f t="shared" si="15"/>
        <v>6.2362871220170426</v>
      </c>
      <c r="AM66" s="20">
        <f t="shared" si="16"/>
        <v>0.36433045818099596</v>
      </c>
      <c r="AN66" s="61"/>
      <c r="AO66" s="35">
        <v>5.4170853839085629</v>
      </c>
      <c r="AP66" s="24">
        <v>20.84750515004173</v>
      </c>
      <c r="AQ66" s="24">
        <v>35.530746009213026</v>
      </c>
      <c r="AR66" s="24">
        <v>70.552926439530793</v>
      </c>
      <c r="AS66" s="24">
        <v>469.08612739527513</v>
      </c>
      <c r="AT66" s="24">
        <v>94.374204646125165</v>
      </c>
      <c r="AU66" s="24">
        <v>25.837199113052201</v>
      </c>
      <c r="AV66" s="24">
        <v>228.49582427904915</v>
      </c>
      <c r="AW66" s="24">
        <v>1.4303334684122648</v>
      </c>
      <c r="AX66" s="35">
        <v>4.579710187012501</v>
      </c>
      <c r="AY66" s="35">
        <v>45.623998694926101</v>
      </c>
      <c r="BA66" s="17" t="s">
        <v>74</v>
      </c>
      <c r="BB66" s="34">
        <v>7.5000006624604501E-2</v>
      </c>
      <c r="BC66" s="46">
        <v>24.981773816428305</v>
      </c>
      <c r="BD66" s="46">
        <v>39.365758745280353</v>
      </c>
      <c r="BE66" s="34">
        <v>0.10851629264381818</v>
      </c>
      <c r="BF66" s="34">
        <v>7.0395392288559195</v>
      </c>
      <c r="BG66" s="46">
        <v>69.52430847911765</v>
      </c>
      <c r="BH66" s="46">
        <v>488.68121323643697</v>
      </c>
      <c r="BI66" s="46">
        <v>100.472718670668</v>
      </c>
      <c r="BJ66" s="46">
        <v>29.275065263862171</v>
      </c>
      <c r="BK66" s="46">
        <v>14.244240408143908</v>
      </c>
      <c r="BL66" s="46">
        <v>0.36482743654830324</v>
      </c>
      <c r="BM66" s="46">
        <v>1.9007822266545957</v>
      </c>
      <c r="BN66" s="46">
        <v>234.03407059403105</v>
      </c>
      <c r="BO66" s="46">
        <v>1.7514851733377794</v>
      </c>
      <c r="BP66" s="46">
        <v>4.5318413006665521</v>
      </c>
      <c r="BQ66" s="46">
        <v>0.2733447386173854</v>
      </c>
      <c r="BR66" s="46">
        <v>6.8575353869888573E-3</v>
      </c>
      <c r="BS66" s="46">
        <v>0.83724843554929018</v>
      </c>
      <c r="BT66" s="46">
        <v>5.2177642555169212E-2</v>
      </c>
      <c r="BU66" s="46">
        <v>49.608046234363222</v>
      </c>
      <c r="BV66" s="46">
        <v>2.0247925061566709</v>
      </c>
      <c r="BW66" s="46">
        <v>3.2408384294482229</v>
      </c>
      <c r="BX66" s="46">
        <v>0.39833459728099924</v>
      </c>
      <c r="BY66" s="46">
        <v>2.5437345195435128</v>
      </c>
      <c r="BZ66" s="46">
        <v>0.33206335572362505</v>
      </c>
      <c r="CA66" s="46">
        <v>0.25554261181457738</v>
      </c>
      <c r="CB66" s="46">
        <v>0.31360891451483774</v>
      </c>
      <c r="CC66" s="46">
        <v>3.833928895863193E-2</v>
      </c>
      <c r="CD66" s="46">
        <v>0.22782436817049423</v>
      </c>
      <c r="CE66" s="46">
        <v>5.2105822885208111E-2</v>
      </c>
      <c r="CF66" s="46">
        <v>0.15482886004177479</v>
      </c>
      <c r="CG66" s="46">
        <v>2.558210860025939E-2</v>
      </c>
      <c r="CH66" s="46">
        <v>0.17155577181374765</v>
      </c>
      <c r="CI66" s="46">
        <v>2.5993294379300095E-2</v>
      </c>
      <c r="CJ66" s="46">
        <v>8.3592607436903471E-2</v>
      </c>
      <c r="CK66" s="46">
        <v>2.0399556364465575E-2</v>
      </c>
      <c r="CL66" s="46">
        <v>5.7385666763394898</v>
      </c>
      <c r="CM66" s="46">
        <v>0.25407245617341251</v>
      </c>
      <c r="CN66" s="46">
        <v>3.6772718232984378E-2</v>
      </c>
    </row>
    <row r="67" spans="1:92" ht="12" customHeight="1">
      <c r="A67" s="17" t="s">
        <v>77</v>
      </c>
      <c r="B67" s="36">
        <v>185.64</v>
      </c>
      <c r="C67" s="18">
        <v>2907.3399999999997</v>
      </c>
      <c r="D67" s="18">
        <v>2933.2399999999993</v>
      </c>
      <c r="E67" s="18">
        <v>-1331.5399999999997</v>
      </c>
      <c r="F67" s="36" t="s">
        <v>194</v>
      </c>
      <c r="G67" s="97" t="s">
        <v>594</v>
      </c>
      <c r="H67" s="58" t="s">
        <v>213</v>
      </c>
      <c r="I67" s="58">
        <v>4</v>
      </c>
      <c r="J67" s="22">
        <v>47.634016386655823</v>
      </c>
      <c r="K67" s="20">
        <v>6.0126568994299273E-2</v>
      </c>
      <c r="L67" s="22">
        <v>22.079872886450101</v>
      </c>
      <c r="M67" s="20">
        <v>6.8003672024588999</v>
      </c>
      <c r="N67" s="20">
        <v>9.341695345903421E-2</v>
      </c>
      <c r="O67" s="22">
        <v>9.4381371143620019</v>
      </c>
      <c r="P67" s="22">
        <v>10.990620079596852</v>
      </c>
      <c r="Q67" s="22">
        <v>1.729399715115469</v>
      </c>
      <c r="R67" s="22">
        <v>0.13143942658633745</v>
      </c>
      <c r="S67" s="22">
        <v>4.1211376465629425E-3</v>
      </c>
      <c r="T67" s="22">
        <v>0.75697211155378896</v>
      </c>
      <c r="U67" s="20">
        <f t="shared" si="0"/>
        <v>99.718489582879187</v>
      </c>
      <c r="V67" s="20">
        <f t="shared" si="1"/>
        <v>98.961517471325394</v>
      </c>
      <c r="W67" s="20">
        <f t="shared" si="2"/>
        <v>1.0104938015827769</v>
      </c>
      <c r="X67" s="20"/>
      <c r="Y67" s="20">
        <f t="shared" si="3"/>
        <v>48.133878303208135</v>
      </c>
      <c r="Z67" s="20">
        <f t="shared" si="4"/>
        <v>6.0757525279178597E-2</v>
      </c>
      <c r="AA67" s="20">
        <f t="shared" si="5"/>
        <v>22.311574691493444</v>
      </c>
      <c r="AB67" s="20">
        <f t="shared" si="6"/>
        <v>6.8717289065715272</v>
      </c>
      <c r="AC67" s="20">
        <f t="shared" si="7"/>
        <v>9.439725243310082E-2</v>
      </c>
      <c r="AD67" s="20">
        <f t="shared" si="8"/>
        <v>9.5371790525511599</v>
      </c>
      <c r="AE67" s="20">
        <f t="shared" si="9"/>
        <v>11.105953465983825</v>
      </c>
      <c r="AF67" s="20">
        <f t="shared" si="10"/>
        <v>1.7475476925832016</v>
      </c>
      <c r="AG67" s="20">
        <f t="shared" si="11"/>
        <v>0.13281872584908844</v>
      </c>
      <c r="AH67" s="20">
        <f t="shared" si="12"/>
        <v>4.1643840473212859E-3</v>
      </c>
      <c r="AI67" s="20">
        <f t="shared" si="13"/>
        <v>99.999999999999972</v>
      </c>
      <c r="AJ67" s="20"/>
      <c r="AK67" s="20">
        <f t="shared" si="14"/>
        <v>6.1831816701330604</v>
      </c>
      <c r="AL67" s="20">
        <f t="shared" si="15"/>
        <v>5.8740225866264071</v>
      </c>
      <c r="AM67" s="20">
        <f t="shared" si="16"/>
        <v>0.3431665826923852</v>
      </c>
      <c r="AN67" s="61"/>
      <c r="AO67" s="35">
        <v>4.2757568243513804</v>
      </c>
      <c r="AP67" s="24">
        <v>12.675945395046131</v>
      </c>
      <c r="AQ67" s="24">
        <v>23.946291473194389</v>
      </c>
      <c r="AR67" s="24">
        <v>59.466565957394103</v>
      </c>
      <c r="AS67" s="24">
        <v>599.89230725616676</v>
      </c>
      <c r="AT67" s="24">
        <v>74.897232531003453</v>
      </c>
      <c r="AU67" s="24">
        <v>15.8454384146475</v>
      </c>
      <c r="AV67" s="24">
        <v>231.59370620413273</v>
      </c>
      <c r="AW67" s="24">
        <v>1.1173802355590448</v>
      </c>
      <c r="AX67" s="35">
        <v>1.7222428447206963</v>
      </c>
      <c r="AY67" s="35">
        <v>64.08299600193773</v>
      </c>
      <c r="BA67" s="17" t="s">
        <v>77</v>
      </c>
      <c r="BB67" s="34">
        <v>6.7188862552676171E-2</v>
      </c>
      <c r="BC67" s="46">
        <v>15.736764443585614</v>
      </c>
      <c r="BD67" s="46">
        <v>22.230703956975027</v>
      </c>
      <c r="BE67" s="34">
        <v>8.7729475036467372E-2</v>
      </c>
      <c r="BF67" s="34">
        <v>5.9179080028617026</v>
      </c>
      <c r="BG67" s="46">
        <v>62.229823066467169</v>
      </c>
      <c r="BH67" s="46">
        <v>558.97457270538098</v>
      </c>
      <c r="BI67" s="46">
        <v>80.146325610017854</v>
      </c>
      <c r="BJ67" s="46">
        <v>13.546333814990451</v>
      </c>
      <c r="BK67" s="46">
        <v>13.217516783208431</v>
      </c>
      <c r="BL67" s="46">
        <v>0.20908017022068642</v>
      </c>
      <c r="BM67" s="46">
        <v>1.2114248221413477</v>
      </c>
      <c r="BN67" s="46">
        <v>218.57336680812605</v>
      </c>
      <c r="BO67" s="46">
        <v>1.2447397462880476</v>
      </c>
      <c r="BP67" s="46">
        <v>1.2623154184211001</v>
      </c>
      <c r="BQ67" s="46">
        <v>0.29118557707357701</v>
      </c>
      <c r="BR67" s="46">
        <v>2.0577881083715284E-4</v>
      </c>
      <c r="BS67" s="46">
        <v>3.1068220241846372</v>
      </c>
      <c r="BT67" s="46">
        <v>3.5595668784382251E-2</v>
      </c>
      <c r="BU67" s="46">
        <v>61.596924670297035</v>
      </c>
      <c r="BV67" s="46">
        <v>1.9120247411044426</v>
      </c>
      <c r="BW67" s="46">
        <v>3.0975343818741297</v>
      </c>
      <c r="BX67" s="46">
        <v>0.37246786970378376</v>
      </c>
      <c r="BY67" s="46">
        <v>2.3274874768416938</v>
      </c>
      <c r="BZ67" s="46">
        <v>0.32930126750399685</v>
      </c>
      <c r="CA67" s="46">
        <v>0.23874733383840843</v>
      </c>
      <c r="CB67" s="46">
        <v>0.20635202286180385</v>
      </c>
      <c r="CC67" s="46">
        <v>2.6361091829477917E-2</v>
      </c>
      <c r="CD67" s="46">
        <v>0.19344645736893798</v>
      </c>
      <c r="CE67" s="46">
        <v>3.9728644994687846E-2</v>
      </c>
      <c r="CF67" s="46">
        <v>9.2164069361670903E-2</v>
      </c>
      <c r="CG67" s="46">
        <v>2.5713023052651926E-2</v>
      </c>
      <c r="CH67" s="46">
        <v>0.10434908990506567</v>
      </c>
      <c r="CI67" s="46">
        <v>1.8102414962446228E-2</v>
      </c>
      <c r="CJ67" s="46">
        <v>2.4077986117928673E-2</v>
      </c>
      <c r="CK67" s="46">
        <v>2.41538918914696E-2</v>
      </c>
      <c r="CL67" s="46">
        <v>3.1292349009088509</v>
      </c>
      <c r="CM67" s="46">
        <v>0.10139784644135105</v>
      </c>
      <c r="CN67" s="46">
        <v>2.1456713674402914E-2</v>
      </c>
    </row>
    <row r="68" spans="1:92" ht="12" customHeight="1">
      <c r="A68" s="17" t="s">
        <v>78</v>
      </c>
      <c r="B68" s="36">
        <v>189</v>
      </c>
      <c r="C68" s="18">
        <v>2910.7</v>
      </c>
      <c r="D68" s="18">
        <v>2936.5999999999995</v>
      </c>
      <c r="E68" s="18">
        <v>-1334.8999999999999</v>
      </c>
      <c r="F68" s="36" t="s">
        <v>194</v>
      </c>
      <c r="G68" s="97" t="s">
        <v>592</v>
      </c>
      <c r="H68" s="58" t="s">
        <v>213</v>
      </c>
      <c r="I68" s="58">
        <v>4</v>
      </c>
      <c r="J68" s="22">
        <v>47.116128714166365</v>
      </c>
      <c r="K68" s="20">
        <v>9.2459621106737652E-2</v>
      </c>
      <c r="L68" s="22">
        <v>22.241949317168796</v>
      </c>
      <c r="M68" s="20">
        <v>6.8856811785658927</v>
      </c>
      <c r="N68" s="20">
        <v>9.7737845264861289E-2</v>
      </c>
      <c r="O68" s="22">
        <v>10.157484179484753</v>
      </c>
      <c r="P68" s="22">
        <v>12.117044399909606</v>
      </c>
      <c r="Q68" s="22">
        <v>1.7276106892581766</v>
      </c>
      <c r="R68" s="22">
        <v>0.12135735362711422</v>
      </c>
      <c r="S68" s="22">
        <v>2.4193914614762091E-3</v>
      </c>
      <c r="T68" s="22">
        <v>0.65365853658540196</v>
      </c>
      <c r="U68" s="20">
        <f t="shared" si="0"/>
        <v>101.21353122659917</v>
      </c>
      <c r="V68" s="20">
        <f t="shared" si="1"/>
        <v>100.55987269001378</v>
      </c>
      <c r="W68" s="20">
        <f t="shared" si="2"/>
        <v>0.99443244432359579</v>
      </c>
      <c r="X68" s="20"/>
      <c r="Y68" s="20">
        <f t="shared" si="3"/>
        <v>46.853807044293617</v>
      </c>
      <c r="Z68" s="20">
        <f t="shared" si="4"/>
        <v>9.1944847018406647E-2</v>
      </c>
      <c r="AA68" s="20">
        <f t="shared" si="5"/>
        <v>22.118116025993697</v>
      </c>
      <c r="AB68" s="20">
        <f t="shared" si="6"/>
        <v>6.8473447652342587</v>
      </c>
      <c r="AC68" s="20">
        <f t="shared" si="7"/>
        <v>9.719368436965739E-2</v>
      </c>
      <c r="AD68" s="20">
        <f t="shared" si="8"/>
        <v>10.100931820783277</v>
      </c>
      <c r="AE68" s="20">
        <f t="shared" si="9"/>
        <v>12.049582080579647</v>
      </c>
      <c r="AF68" s="20">
        <f t="shared" si="10"/>
        <v>1.7179921205585806</v>
      </c>
      <c r="AG68" s="20">
        <f t="shared" si="11"/>
        <v>0.12068168980405419</v>
      </c>
      <c r="AH68" s="20">
        <f t="shared" si="12"/>
        <v>2.4059213648114234E-3</v>
      </c>
      <c r="AI68" s="20">
        <f t="shared" si="13"/>
        <v>100</v>
      </c>
      <c r="AJ68" s="20"/>
      <c r="AK68" s="20">
        <f t="shared" si="14"/>
        <v>6.1612408197577864</v>
      </c>
      <c r="AL68" s="20">
        <f t="shared" si="15"/>
        <v>5.8531787787698963</v>
      </c>
      <c r="AM68" s="20">
        <f t="shared" si="16"/>
        <v>0.34194886549655795</v>
      </c>
      <c r="AN68" s="61"/>
      <c r="AO68" s="35">
        <v>9.3987628023090011</v>
      </c>
      <c r="AP68" s="24">
        <v>35.045092501025607</v>
      </c>
      <c r="AQ68" s="24">
        <v>86.077375571024703</v>
      </c>
      <c r="AR68" s="24">
        <v>65.189583338202297</v>
      </c>
      <c r="AS68" s="24">
        <v>531.09465945053546</v>
      </c>
      <c r="AT68" s="24">
        <v>111.21969323468166</v>
      </c>
      <c r="AU68" s="24">
        <v>16.747669054924</v>
      </c>
      <c r="AV68" s="24">
        <v>220.37055519904726</v>
      </c>
      <c r="AW68" s="24">
        <v>2.2516140220360201</v>
      </c>
      <c r="AX68" s="35">
        <v>4.368830666969072</v>
      </c>
      <c r="AY68" s="35">
        <v>41.532743603045176</v>
      </c>
      <c r="BA68" s="17" t="s">
        <v>78</v>
      </c>
      <c r="BB68" s="34">
        <v>0.10259509320334334</v>
      </c>
      <c r="BC68" s="46">
        <v>40.102967706774002</v>
      </c>
      <c r="BD68" s="46">
        <v>94.62117212868381</v>
      </c>
      <c r="BE68" s="34">
        <v>0.10717119550285424</v>
      </c>
      <c r="BF68" s="34">
        <v>6.9416239505637964</v>
      </c>
      <c r="BG68" s="46">
        <v>67.929293138496249</v>
      </c>
      <c r="BH68" s="46">
        <v>562.03208134951183</v>
      </c>
      <c r="BI68" s="46">
        <v>117.01771018820433</v>
      </c>
      <c r="BJ68" s="46">
        <v>15.896445045279417</v>
      </c>
      <c r="BK68" s="46">
        <v>13.648284340562427</v>
      </c>
      <c r="BL68" s="46">
        <v>0.41084344720792737</v>
      </c>
      <c r="BM68" s="46">
        <v>1.0715223294013057</v>
      </c>
      <c r="BN68" s="46">
        <v>215.52193393142267</v>
      </c>
      <c r="BO68" s="46">
        <v>2.6902002190377918</v>
      </c>
      <c r="BP68" s="46">
        <v>2.7801114031210967</v>
      </c>
      <c r="BQ68" s="46">
        <v>0.13423523391054745</v>
      </c>
      <c r="BR68" s="46">
        <v>-1.7099905726774278E-3</v>
      </c>
      <c r="BS68" s="46">
        <v>3.2065238399815459</v>
      </c>
      <c r="BT68" s="46">
        <v>3.0679828451754661E-2</v>
      </c>
      <c r="BU68" s="46">
        <v>41.946083867472183</v>
      </c>
      <c r="BV68" s="46">
        <v>1.6735681050070299</v>
      </c>
      <c r="BW68" s="46">
        <v>2.9589441742068172</v>
      </c>
      <c r="BX68" s="46">
        <v>0.35685512680767473</v>
      </c>
      <c r="BY68" s="46">
        <v>2.3208231033597269</v>
      </c>
      <c r="BZ68" s="46">
        <v>0.39000261986152812</v>
      </c>
      <c r="CA68" s="46">
        <v>0.23099626396663084</v>
      </c>
      <c r="CB68" s="46">
        <v>0.34200043419298348</v>
      </c>
      <c r="CC68" s="46">
        <v>6.4951812603422365E-2</v>
      </c>
      <c r="CD68" s="46">
        <v>0.39377137438873022</v>
      </c>
      <c r="CE68" s="46">
        <v>7.4767478207318272E-2</v>
      </c>
      <c r="CF68" s="46">
        <v>0.21452555029220349</v>
      </c>
      <c r="CG68" s="46">
        <v>3.0881479128812526E-2</v>
      </c>
      <c r="CH68" s="46">
        <v>0.25959483790253673</v>
      </c>
      <c r="CI68" s="46">
        <v>3.8229126073824872E-2</v>
      </c>
      <c r="CJ68" s="46">
        <v>4.4121387287749385E-2</v>
      </c>
      <c r="CK68" s="46">
        <v>1.138290811560296E-2</v>
      </c>
      <c r="CL68" s="46">
        <v>4.4655118433928882</v>
      </c>
      <c r="CM68" s="46">
        <v>8.2067157358712312E-2</v>
      </c>
      <c r="CN68" s="46">
        <v>1.5271744298622731E-2</v>
      </c>
    </row>
    <row r="69" spans="1:92" ht="12" customHeight="1">
      <c r="A69" s="17" t="s">
        <v>79</v>
      </c>
      <c r="B69" s="36">
        <v>197.34</v>
      </c>
      <c r="C69" s="36">
        <v>2919.04</v>
      </c>
      <c r="D69" s="36">
        <v>2944.9399999999996</v>
      </c>
      <c r="E69" s="36">
        <v>-1343.24</v>
      </c>
      <c r="F69" s="36" t="s">
        <v>194</v>
      </c>
      <c r="G69" s="97" t="s">
        <v>594</v>
      </c>
      <c r="H69" s="58" t="s">
        <v>213</v>
      </c>
      <c r="I69" s="58">
        <v>4</v>
      </c>
      <c r="J69" s="22">
        <v>43.536273262794708</v>
      </c>
      <c r="K69" s="20">
        <v>8.3932641382016504E-2</v>
      </c>
      <c r="L69" s="22">
        <v>14.49018071686052</v>
      </c>
      <c r="M69" s="20">
        <v>11.376735509540884</v>
      </c>
      <c r="N69" s="20">
        <v>0.16579343145316325</v>
      </c>
      <c r="O69" s="22">
        <v>16.64303521499</v>
      </c>
      <c r="P69" s="22">
        <v>7.3853172342331339</v>
      </c>
      <c r="Q69" s="22">
        <v>0.80868885603524965</v>
      </c>
      <c r="R69" s="22">
        <v>9.2543145438128832E-2</v>
      </c>
      <c r="S69" s="22">
        <v>5.6728481899183851E-3</v>
      </c>
      <c r="T69" s="22">
        <v>5.327991987982009</v>
      </c>
      <c r="U69" s="20">
        <f t="shared" ref="U69:U118" si="17">J69+K69+L69+M69+N69+O69+P69+Q69+R69+S69+T69</f>
        <v>99.916164848899712</v>
      </c>
      <c r="V69" s="20">
        <f t="shared" ref="V69:V118" si="18">J69+K69+L69+M69+N69+O69+P69+Q69+R69+S69</f>
        <v>94.588172860917709</v>
      </c>
      <c r="W69" s="20">
        <f t="shared" ref="W69:W118" si="19">100/V69</f>
        <v>1.0572146281654031</v>
      </c>
      <c r="X69" s="20"/>
      <c r="Y69" s="20">
        <f t="shared" ref="Y69:Y118" si="20">J69*W69</f>
        <v>46.02718494923289</v>
      </c>
      <c r="Z69" s="20">
        <f t="shared" ref="Z69:Z118" si="21">K69*W69</f>
        <v>8.8734816249628701E-2</v>
      </c>
      <c r="AA69" s="20">
        <f t="shared" ref="AA69:AA118" si="22">L69*W69</f>
        <v>15.319231018625189</v>
      </c>
      <c r="AB69" s="20">
        <f t="shared" ref="AB69:AB118" si="23">M69*W69</f>
        <v>12.027651201455404</v>
      </c>
      <c r="AC69" s="20">
        <f t="shared" ref="AC69:AC118" si="24">N69*W69</f>
        <v>0.17527924098602224</v>
      </c>
      <c r="AD69" s="20">
        <f t="shared" ref="AD69:AD118" si="25">O69*W69</f>
        <v>17.595260286359363</v>
      </c>
      <c r="AE69" s="20">
        <f t="shared" ref="AE69:AE118" si="26">P69*W69</f>
        <v>7.8078654136733263</v>
      </c>
      <c r="AF69" s="20">
        <f t="shared" ref="AF69:AF118" si="27">Q69*W69</f>
        <v>0.85495768823481166</v>
      </c>
      <c r="AG69" s="20">
        <f t="shared" ref="AG69:AG118" si="28">R69*W69</f>
        <v>9.78379670936282E-2</v>
      </c>
      <c r="AH69" s="20">
        <f t="shared" ref="AH69:AH118" si="29">S69*W69</f>
        <v>5.9974180897433456E-3</v>
      </c>
      <c r="AI69" s="20">
        <f t="shared" ref="AI69:AI118" si="30">AH69+AG69+AF69+AE69+AD69+AC69+AB69+AA69+Z69+Y69</f>
        <v>100</v>
      </c>
      <c r="AJ69" s="20"/>
      <c r="AK69" s="20">
        <f t="shared" ref="AK69:AK118" si="31">AB69*0.8998</f>
        <v>10.822480551069573</v>
      </c>
      <c r="AL69" s="20">
        <f t="shared" ref="AL69:AL118" si="32">AK69*0.95</f>
        <v>10.281356523516093</v>
      </c>
      <c r="AM69" s="20">
        <f t="shared" ref="AM69:AM118" si="33">(AK69-AL69)*1.11</f>
        <v>0.60064767058436219</v>
      </c>
      <c r="AN69" s="61"/>
      <c r="AO69" s="35">
        <v>9.9306212187061131</v>
      </c>
      <c r="AP69" s="24">
        <v>31.715579817006319</v>
      </c>
      <c r="AQ69" s="24">
        <v>117.22519265174131</v>
      </c>
      <c r="AR69" s="24">
        <v>112.61397892336799</v>
      </c>
      <c r="AS69" s="24">
        <v>964.23299023005632</v>
      </c>
      <c r="AT69" s="24">
        <v>71.015595622575248</v>
      </c>
      <c r="AU69" s="24">
        <v>29.218021040581899</v>
      </c>
      <c r="AV69" s="24">
        <v>160.17024266789676</v>
      </c>
      <c r="AW69" s="24">
        <v>1.5651931041822214</v>
      </c>
      <c r="AX69" s="35">
        <v>5.121847867133126</v>
      </c>
      <c r="AY69" s="35">
        <v>33.373823746582246</v>
      </c>
      <c r="BA69" s="17" t="s">
        <v>79</v>
      </c>
      <c r="BB69" s="34">
        <v>9.21751323828741E-2</v>
      </c>
      <c r="BC69" s="46">
        <v>34.409717622988204</v>
      </c>
      <c r="BD69" s="46">
        <v>117.00785841398026</v>
      </c>
      <c r="BE69" s="34">
        <v>0.15592974465270423</v>
      </c>
      <c r="BF69" s="34">
        <v>10.519099867915571</v>
      </c>
      <c r="BG69" s="46">
        <v>110.77530360992826</v>
      </c>
      <c r="BH69" s="46">
        <v>960.53670187620435</v>
      </c>
      <c r="BI69" s="46">
        <v>71.222330130853607</v>
      </c>
      <c r="BJ69" s="46">
        <v>23.71732822884616</v>
      </c>
      <c r="BK69" s="46">
        <v>9.0096946154715365</v>
      </c>
      <c r="BL69" s="46">
        <v>0.67188010476331805</v>
      </c>
      <c r="BM69" s="46">
        <v>1.9584694737469692</v>
      </c>
      <c r="BN69" s="46">
        <v>156.50074466080758</v>
      </c>
      <c r="BO69" s="46">
        <v>2.1670608096914341</v>
      </c>
      <c r="BP69" s="46">
        <v>3.7336469880312833</v>
      </c>
      <c r="BQ69" s="46">
        <v>0.1349058271676096</v>
      </c>
      <c r="BR69" s="46">
        <v>-4.093806263030542E-3</v>
      </c>
      <c r="BS69" s="46">
        <v>0.41503582887404189</v>
      </c>
      <c r="BT69" s="46">
        <v>0.36703555159217816</v>
      </c>
      <c r="BU69" s="46">
        <v>33.155030330535794</v>
      </c>
      <c r="BV69" s="46">
        <v>1.4339285793312071</v>
      </c>
      <c r="BW69" s="46">
        <v>2.4067249573457072</v>
      </c>
      <c r="BX69" s="46">
        <v>0.32811395034925245</v>
      </c>
      <c r="BY69" s="46">
        <v>2.0537461877591885</v>
      </c>
      <c r="BZ69" s="46">
        <v>0.3224850666898636</v>
      </c>
      <c r="CA69" s="46">
        <v>0.16357098861899536</v>
      </c>
      <c r="CB69" s="46">
        <v>0.23695775064332963</v>
      </c>
      <c r="CC69" s="46">
        <v>3.670499686957171E-2</v>
      </c>
      <c r="CD69" s="46">
        <v>0.24082818320076518</v>
      </c>
      <c r="CE69" s="46">
        <v>6.1054960422413936E-2</v>
      </c>
      <c r="CF69" s="46">
        <v>0.19197365997283788</v>
      </c>
      <c r="CG69" s="46">
        <v>3.1292924033939844E-2</v>
      </c>
      <c r="CH69" s="46">
        <v>0.24271470110776311</v>
      </c>
      <c r="CI69" s="46">
        <v>3.8158522822952436E-2</v>
      </c>
      <c r="CJ69" s="46">
        <v>8.2868845372254626E-2</v>
      </c>
      <c r="CK69" s="46">
        <v>1.095372527479712E-2</v>
      </c>
      <c r="CL69" s="46">
        <v>1.0504422079864735</v>
      </c>
      <c r="CM69" s="46">
        <v>9.0617716684108535E-2</v>
      </c>
      <c r="CN69" s="46">
        <v>2.0217967287890867E-2</v>
      </c>
    </row>
    <row r="70" spans="1:92" ht="12" customHeight="1">
      <c r="A70" s="17" t="s">
        <v>90</v>
      </c>
      <c r="B70" s="36">
        <v>198.58</v>
      </c>
      <c r="C70" s="18">
        <v>2920.2799999999997</v>
      </c>
      <c r="D70" s="18">
        <v>2946.1799999999994</v>
      </c>
      <c r="E70" s="18">
        <v>-1344.4799999999998</v>
      </c>
      <c r="F70" s="36" t="s">
        <v>194</v>
      </c>
      <c r="G70" s="97" t="s">
        <v>591</v>
      </c>
      <c r="H70" s="58" t="s">
        <v>213</v>
      </c>
      <c r="I70" s="58">
        <v>4</v>
      </c>
      <c r="J70" s="22">
        <v>48.219831252038034</v>
      </c>
      <c r="K70" s="20">
        <v>8.6753159786602183E-2</v>
      </c>
      <c r="L70" s="22">
        <v>23.832433218424853</v>
      </c>
      <c r="M70" s="20">
        <v>4.8005935703598519</v>
      </c>
      <c r="N70" s="20">
        <v>7.4735244196080672E-2</v>
      </c>
      <c r="O70" s="22">
        <v>7.2258422734134617</v>
      </c>
      <c r="P70" s="22">
        <v>11.37905579651917</v>
      </c>
      <c r="Q70" s="22">
        <v>1.7862241566943733</v>
      </c>
      <c r="R70" s="22">
        <v>0.11534539419803977</v>
      </c>
      <c r="S70" s="22">
        <v>2.5976311662482677E-3</v>
      </c>
      <c r="T70" s="22">
        <v>1.952452507239574</v>
      </c>
      <c r="U70" s="20">
        <f t="shared" si="17"/>
        <v>99.475864204036299</v>
      </c>
      <c r="V70" s="20">
        <f t="shared" si="18"/>
        <v>97.523411696796728</v>
      </c>
      <c r="W70" s="20">
        <f t="shared" si="19"/>
        <v>1.0253948078734474</v>
      </c>
      <c r="X70" s="20"/>
      <c r="Y70" s="20">
        <f t="shared" si="20"/>
        <v>49.444364602373597</v>
      </c>
      <c r="Z70" s="20">
        <f t="shared" si="21"/>
        <v>8.8956239611797425E-2</v>
      </c>
      <c r="AA70" s="20">
        <f t="shared" si="22"/>
        <v>24.437653281163517</v>
      </c>
      <c r="AB70" s="20">
        <f t="shared" si="23"/>
        <v>4.9225037217576473</v>
      </c>
      <c r="AC70" s="20">
        <f t="shared" si="24"/>
        <v>7.6633131363815318E-2</v>
      </c>
      <c r="AD70" s="20">
        <f t="shared" si="25"/>
        <v>7.409341149670631</v>
      </c>
      <c r="AE70" s="20">
        <f t="shared" si="26"/>
        <v>11.668024732253013</v>
      </c>
      <c r="AF70" s="20">
        <f t="shared" si="27"/>
        <v>1.8315849759725376</v>
      </c>
      <c r="AG70" s="20">
        <f t="shared" si="28"/>
        <v>0.11827456832278604</v>
      </c>
      <c r="AH70" s="20">
        <f t="shared" si="29"/>
        <v>2.6635975106412218E-3</v>
      </c>
      <c r="AI70" s="20">
        <f t="shared" si="30"/>
        <v>99.999999999999972</v>
      </c>
      <c r="AJ70" s="20"/>
      <c r="AK70" s="20">
        <f t="shared" si="31"/>
        <v>4.4292688488375314</v>
      </c>
      <c r="AL70" s="20">
        <f t="shared" si="32"/>
        <v>4.2078054063956545</v>
      </c>
      <c r="AM70" s="20">
        <f t="shared" si="33"/>
        <v>0.24582442111048336</v>
      </c>
      <c r="AN70" s="61"/>
      <c r="AO70" s="35">
        <v>6.1478319644705346</v>
      </c>
      <c r="AP70" s="24">
        <v>23.576705080308926</v>
      </c>
      <c r="AQ70" s="24">
        <v>33.080815159361549</v>
      </c>
      <c r="AR70" s="24">
        <v>44.972666992788099</v>
      </c>
      <c r="AS70" s="24">
        <v>287.2875592340327</v>
      </c>
      <c r="AT70" s="24">
        <v>54.371434816637503</v>
      </c>
      <c r="AU70" s="24">
        <v>14.0052283938498</v>
      </c>
      <c r="AV70" s="24">
        <v>248.56056867588205</v>
      </c>
      <c r="AW70" s="24">
        <v>1.3731906741721374</v>
      </c>
      <c r="AX70" s="35">
        <v>2.5863362110975956</v>
      </c>
      <c r="AY70" s="35">
        <v>43.74050941383728</v>
      </c>
      <c r="BA70" s="17" t="s">
        <v>90</v>
      </c>
      <c r="BB70" s="34">
        <v>9.6688435843681836E-2</v>
      </c>
      <c r="BC70" s="46">
        <v>29.8975870940729</v>
      </c>
      <c r="BD70" s="46">
        <v>32.055802508500861</v>
      </c>
      <c r="BE70" s="34">
        <v>7.5317059617157414E-2</v>
      </c>
      <c r="BF70" s="34">
        <v>4.5899589158396212</v>
      </c>
      <c r="BG70" s="46">
        <v>43.394424842455287</v>
      </c>
      <c r="BH70" s="46">
        <v>300.23334064715101</v>
      </c>
      <c r="BI70" s="46">
        <v>55.091141731168612</v>
      </c>
      <c r="BJ70" s="46">
        <v>13.19804860343071</v>
      </c>
      <c r="BK70" s="46">
        <v>14.908787119148087</v>
      </c>
      <c r="BL70" s="46">
        <v>0.3379418951146223</v>
      </c>
      <c r="BM70" s="46">
        <v>1.7799581768733632</v>
      </c>
      <c r="BN70" s="46">
        <v>254.45824081043551</v>
      </c>
      <c r="BO70" s="46">
        <v>1.5493175427058581</v>
      </c>
      <c r="BP70" s="46">
        <v>3.1023663097794776</v>
      </c>
      <c r="BQ70" s="46">
        <v>0.11191433166627665</v>
      </c>
      <c r="BR70" s="46">
        <v>-1.239645414122751E-2</v>
      </c>
      <c r="BS70" s="46">
        <v>2.8177653819359589</v>
      </c>
      <c r="BT70" s="46">
        <v>0.23307975917000409</v>
      </c>
      <c r="BU70" s="46">
        <v>48.179132034056749</v>
      </c>
      <c r="BV70" s="46">
        <v>1.7766581935130008</v>
      </c>
      <c r="BW70" s="46">
        <v>3.1565535008519197</v>
      </c>
      <c r="BX70" s="46">
        <v>0.29205344859019949</v>
      </c>
      <c r="BY70" s="46">
        <v>1.1516975482192184</v>
      </c>
      <c r="BZ70" s="46">
        <v>0.22947529021343788</v>
      </c>
      <c r="CA70" s="46">
        <v>0.25853040763184509</v>
      </c>
      <c r="CB70" s="46">
        <v>0.2103920053790175</v>
      </c>
      <c r="CC70" s="46">
        <v>2.4031278373185912E-2</v>
      </c>
      <c r="CD70" s="46">
        <v>0.20277531630990039</v>
      </c>
      <c r="CE70" s="46">
        <v>4.4120862446212147E-2</v>
      </c>
      <c r="CF70" s="46">
        <v>0.15190154575942516</v>
      </c>
      <c r="CG70" s="46">
        <v>2.9313844248974836E-2</v>
      </c>
      <c r="CH70" s="46">
        <v>0.17762719461388851</v>
      </c>
      <c r="CI70" s="46">
        <v>2.4511588494145562E-2</v>
      </c>
      <c r="CJ70" s="46">
        <v>5.3151382045412768E-2</v>
      </c>
      <c r="CK70" s="46">
        <v>4.4753189578346829E-3</v>
      </c>
      <c r="CL70" s="46">
        <v>1.9895921289725125</v>
      </c>
      <c r="CM70" s="46">
        <v>0.15662734897441932</v>
      </c>
      <c r="CN70" s="46">
        <v>2.0921858444548753E-2</v>
      </c>
    </row>
    <row r="71" spans="1:92" ht="12" customHeight="1">
      <c r="A71" s="17" t="s">
        <v>124</v>
      </c>
      <c r="B71" s="18">
        <v>204.55</v>
      </c>
      <c r="C71" s="36">
        <v>2926.25</v>
      </c>
      <c r="D71" s="36">
        <v>2952.1499999999996</v>
      </c>
      <c r="E71" s="36">
        <v>-1350.45</v>
      </c>
      <c r="F71" s="36" t="s">
        <v>194</v>
      </c>
      <c r="G71" s="97" t="s">
        <v>297</v>
      </c>
      <c r="H71" s="58" t="s">
        <v>210</v>
      </c>
      <c r="I71" s="58">
        <v>0</v>
      </c>
      <c r="J71" s="22">
        <v>37.926208211708001</v>
      </c>
      <c r="K71" s="20">
        <v>6.4302019893499096E-2</v>
      </c>
      <c r="L71" s="22">
        <v>11.682161107265511</v>
      </c>
      <c r="M71" s="22">
        <v>12.5422743036453</v>
      </c>
      <c r="N71" s="20">
        <v>0.17760603644026834</v>
      </c>
      <c r="O71" s="22">
        <v>24.7334252728946</v>
      </c>
      <c r="P71" s="22">
        <v>6.3346251953595676</v>
      </c>
      <c r="Q71" s="22">
        <v>0.91608275813047157</v>
      </c>
      <c r="R71" s="22">
        <v>0.12187835192631001</v>
      </c>
      <c r="S71" s="22">
        <v>1.8482490338491881E-2</v>
      </c>
      <c r="T71" s="34">
        <v>5.6008273009307388</v>
      </c>
      <c r="U71" s="20">
        <f t="shared" si="17"/>
        <v>100.11787304853274</v>
      </c>
      <c r="V71" s="20">
        <f t="shared" si="18"/>
        <v>94.517045747602012</v>
      </c>
      <c r="W71" s="20">
        <f t="shared" si="19"/>
        <v>1.0580102161364591</v>
      </c>
      <c r="X71" s="20"/>
      <c r="Y71" s="20">
        <f t="shared" si="20"/>
        <v>40.126315747305533</v>
      </c>
      <c r="Z71" s="20">
        <f t="shared" si="21"/>
        <v>6.8032193965531867E-2</v>
      </c>
      <c r="AA71" s="20">
        <f t="shared" si="22"/>
        <v>12.359845798038918</v>
      </c>
      <c r="AB71" s="20">
        <f t="shared" si="23"/>
        <v>13.26985434684252</v>
      </c>
      <c r="AC71" s="20">
        <f t="shared" si="24"/>
        <v>0.18790900100130814</v>
      </c>
      <c r="AD71" s="20">
        <f t="shared" si="25"/>
        <v>26.168216618770174</v>
      </c>
      <c r="AE71" s="20">
        <f t="shared" si="26"/>
        <v>6.7020981720858357</v>
      </c>
      <c r="AF71" s="20">
        <f t="shared" si="27"/>
        <v>0.96922491692850377</v>
      </c>
      <c r="AG71" s="20">
        <f t="shared" si="28"/>
        <v>0.12894854146391069</v>
      </c>
      <c r="AH71" s="20">
        <f t="shared" si="29"/>
        <v>1.9554663597767811E-2</v>
      </c>
      <c r="AI71" s="20">
        <f t="shared" si="30"/>
        <v>100</v>
      </c>
      <c r="AJ71" s="20"/>
      <c r="AK71" s="20">
        <f t="shared" si="31"/>
        <v>11.9402149412889</v>
      </c>
      <c r="AL71" s="20">
        <f t="shared" si="32"/>
        <v>11.343204194224455</v>
      </c>
      <c r="AM71" s="20">
        <f t="shared" si="33"/>
        <v>0.66268192924153402</v>
      </c>
      <c r="AN71" s="66"/>
      <c r="AO71" s="46">
        <v>7.9024527674472083</v>
      </c>
      <c r="AP71" s="27">
        <v>23.626455949767681</v>
      </c>
      <c r="AQ71" s="27">
        <v>70.531389506767596</v>
      </c>
      <c r="AR71" s="27">
        <v>146.56877409734852</v>
      </c>
      <c r="AS71" s="27">
        <v>1233.3876268967545</v>
      </c>
      <c r="AT71" s="27">
        <v>70.579367701927438</v>
      </c>
      <c r="AU71" s="27">
        <v>85.057414491831679</v>
      </c>
      <c r="AV71" s="46">
        <v>122.04806938415905</v>
      </c>
      <c r="AW71" s="46">
        <v>1.8720978716987309</v>
      </c>
      <c r="AX71" s="46">
        <v>5.0462600318904398</v>
      </c>
      <c r="AY71" s="46">
        <v>84.462021625234541</v>
      </c>
      <c r="AZ71" s="46"/>
      <c r="BA71" s="17" t="s">
        <v>124</v>
      </c>
      <c r="BB71" s="34" t="s">
        <v>203</v>
      </c>
      <c r="BC71" s="46" t="s">
        <v>203</v>
      </c>
      <c r="BD71" s="46" t="s">
        <v>203</v>
      </c>
      <c r="BE71" s="34" t="s">
        <v>203</v>
      </c>
      <c r="BF71" s="34" t="s">
        <v>203</v>
      </c>
      <c r="BG71" s="46" t="s">
        <v>203</v>
      </c>
      <c r="BH71" s="46" t="s">
        <v>203</v>
      </c>
      <c r="BI71" s="46" t="s">
        <v>203</v>
      </c>
      <c r="BJ71" s="46" t="s">
        <v>203</v>
      </c>
      <c r="BK71" s="46">
        <v>8.2239200209885421</v>
      </c>
      <c r="BL71" s="46" t="s">
        <v>203</v>
      </c>
      <c r="BM71" s="46">
        <v>3.0169809383300397</v>
      </c>
      <c r="BN71" s="46" t="s">
        <v>203</v>
      </c>
      <c r="BO71" s="46" t="s">
        <v>203</v>
      </c>
      <c r="BP71" s="46" t="s">
        <v>203</v>
      </c>
      <c r="BQ71" s="46">
        <v>0.58365523440786471</v>
      </c>
      <c r="BR71" s="46" t="s">
        <v>203</v>
      </c>
      <c r="BS71" s="46" t="s">
        <v>203</v>
      </c>
      <c r="BT71" s="46">
        <v>0.35505661699458496</v>
      </c>
      <c r="BU71" s="46" t="s">
        <v>203</v>
      </c>
      <c r="BV71" s="46">
        <v>1.2565595116419459</v>
      </c>
      <c r="BW71" s="46">
        <v>3.101841192627508</v>
      </c>
      <c r="BX71" s="46">
        <v>0.27613199606773248</v>
      </c>
      <c r="BY71" s="46">
        <v>1.1462262084503605</v>
      </c>
      <c r="BZ71" s="46">
        <v>0.26403111231316001</v>
      </c>
      <c r="CA71" s="46">
        <v>0.15073683636849824</v>
      </c>
      <c r="CB71" s="46">
        <v>0.19015014042355918</v>
      </c>
      <c r="CC71" s="46">
        <v>2.8525759324122345E-2</v>
      </c>
      <c r="CD71" s="46">
        <v>0.23411282631724969</v>
      </c>
      <c r="CE71" s="46">
        <v>5.1477851035929272E-2</v>
      </c>
      <c r="CF71" s="46">
        <v>0.15426666386353519</v>
      </c>
      <c r="CG71" s="46">
        <v>3.1627851097892248E-2</v>
      </c>
      <c r="CH71" s="46">
        <v>0.20370030470595377</v>
      </c>
      <c r="CI71" s="46">
        <v>3.2714928725098666E-2</v>
      </c>
      <c r="CJ71" s="46">
        <v>0.10847310765458222</v>
      </c>
      <c r="CK71" s="46">
        <v>3.2105539350475901E-2</v>
      </c>
      <c r="CL71" s="46">
        <v>1.6632848084312337</v>
      </c>
      <c r="CM71" s="46">
        <v>0.12994933643411496</v>
      </c>
      <c r="CN71" s="46">
        <v>3.4617083801309144E-2</v>
      </c>
    </row>
    <row r="72" spans="1:92" ht="12" customHeight="1">
      <c r="A72" s="17" t="s">
        <v>160</v>
      </c>
      <c r="B72" s="36">
        <v>205.31</v>
      </c>
      <c r="C72" s="18">
        <v>2927.0099999999998</v>
      </c>
      <c r="D72" s="18">
        <v>2952.9099999999994</v>
      </c>
      <c r="E72" s="18">
        <v>-1351.2099999999998</v>
      </c>
      <c r="F72" s="36" t="s">
        <v>194</v>
      </c>
      <c r="G72" s="97" t="s">
        <v>297</v>
      </c>
      <c r="H72" s="58" t="s">
        <v>212</v>
      </c>
      <c r="I72" s="58">
        <v>5</v>
      </c>
      <c r="J72" s="34">
        <v>35.928750844685005</v>
      </c>
      <c r="K72" s="22">
        <v>5.3490097866115166E-2</v>
      </c>
      <c r="L72" s="20">
        <v>10.130168116927816</v>
      </c>
      <c r="M72" s="22">
        <v>11.772727329432961</v>
      </c>
      <c r="N72" s="22">
        <v>0.14388702804863387</v>
      </c>
      <c r="O72" s="20">
        <v>22.801508051375496</v>
      </c>
      <c r="P72" s="22">
        <v>8.243527657125405</v>
      </c>
      <c r="Q72" s="22">
        <v>3.69004753068723E-2</v>
      </c>
      <c r="R72" s="22">
        <v>5.4531131764025791E-2</v>
      </c>
      <c r="S72" s="22">
        <v>8.7218237238458913E-3</v>
      </c>
      <c r="T72" s="22">
        <v>11.190334719746456</v>
      </c>
      <c r="U72" s="20">
        <f t="shared" si="17"/>
        <v>100.36454727600263</v>
      </c>
      <c r="V72" s="20">
        <f t="shared" si="18"/>
        <v>89.174212556256165</v>
      </c>
      <c r="W72" s="20">
        <f t="shared" si="19"/>
        <v>1.1214004265741546</v>
      </c>
      <c r="X72" s="20"/>
      <c r="Y72" s="20">
        <f t="shared" si="20"/>
        <v>40.290516523506284</v>
      </c>
      <c r="Z72" s="20">
        <f t="shared" si="21"/>
        <v>5.9983818564554828E-2</v>
      </c>
      <c r="AA72" s="20">
        <f t="shared" si="22"/>
        <v>11.359974847590754</v>
      </c>
      <c r="AB72" s="20">
        <f t="shared" si="23"/>
        <v>13.201941449167331</v>
      </c>
      <c r="AC72" s="20">
        <f t="shared" si="24"/>
        <v>0.16135497463222537</v>
      </c>
      <c r="AD72" s="20">
        <f t="shared" si="25"/>
        <v>25.569620855346503</v>
      </c>
      <c r="AE72" s="20">
        <f t="shared" si="26"/>
        <v>9.2442954311762708</v>
      </c>
      <c r="AF72" s="20">
        <f t="shared" si="27"/>
        <v>4.1380208749915659E-2</v>
      </c>
      <c r="AG72" s="20">
        <f t="shared" si="28"/>
        <v>6.1151234421749953E-2</v>
      </c>
      <c r="AH72" s="20">
        <f t="shared" si="29"/>
        <v>9.7806568444253634E-3</v>
      </c>
      <c r="AI72" s="20">
        <f t="shared" si="30"/>
        <v>100.00000000000001</v>
      </c>
      <c r="AJ72" s="20"/>
      <c r="AK72" s="20">
        <f t="shared" si="31"/>
        <v>11.879106915960765</v>
      </c>
      <c r="AL72" s="20">
        <f t="shared" si="32"/>
        <v>11.285151570162727</v>
      </c>
      <c r="AM72" s="20">
        <f t="shared" si="33"/>
        <v>0.65929043383582275</v>
      </c>
      <c r="AO72" s="46">
        <v>5.0686820401665305</v>
      </c>
      <c r="AP72" s="46">
        <v>15.904184216443987</v>
      </c>
      <c r="AQ72" s="27">
        <v>235.21029593163928</v>
      </c>
      <c r="AR72" s="27">
        <v>57.377974249483955</v>
      </c>
      <c r="AS72" s="27">
        <v>2760.8671010685716</v>
      </c>
      <c r="AT72" s="27">
        <v>46.329957302112199</v>
      </c>
      <c r="AU72" s="27">
        <v>77.711777066301067</v>
      </c>
      <c r="AV72" s="27">
        <v>53.630350706946679</v>
      </c>
      <c r="AW72" s="46">
        <v>1.2331372818278434</v>
      </c>
      <c r="AX72" s="46">
        <v>9.4375423297581502</v>
      </c>
      <c r="AY72" s="46">
        <v>37.445644018750201</v>
      </c>
      <c r="BA72" s="17" t="s">
        <v>160</v>
      </c>
      <c r="BB72" s="34">
        <v>5.6400940094009415E-2</v>
      </c>
      <c r="BC72" s="46">
        <v>16.704825225275727</v>
      </c>
      <c r="BD72" s="46">
        <v>259.6141450498194</v>
      </c>
      <c r="BE72" s="34">
        <v>0.14335135870489407</v>
      </c>
      <c r="BF72" s="34">
        <v>11.856475209473915</v>
      </c>
      <c r="BG72" s="46">
        <v>57.948035994222998</v>
      </c>
      <c r="BH72" s="46">
        <v>2763.3522900682801</v>
      </c>
      <c r="BI72" s="46">
        <v>44.893366460276603</v>
      </c>
      <c r="BJ72" s="46">
        <v>18.925060450551353</v>
      </c>
      <c r="BK72" s="46">
        <v>7.9305480521477785</v>
      </c>
      <c r="BL72" s="46" t="s">
        <v>203</v>
      </c>
      <c r="BM72" s="46">
        <v>2.3000539670136781</v>
      </c>
      <c r="BN72" s="46">
        <v>58.430228972974483</v>
      </c>
      <c r="BO72" s="46">
        <v>1.7049815666702974</v>
      </c>
      <c r="BP72" s="46">
        <v>10.623524446826965</v>
      </c>
      <c r="BQ72" s="46">
        <v>0.90090308469512559</v>
      </c>
      <c r="BR72" s="46" t="s">
        <v>203</v>
      </c>
      <c r="BS72" s="46" t="s">
        <v>203</v>
      </c>
      <c r="BT72" s="46">
        <v>0.63638441968517345</v>
      </c>
      <c r="BU72" s="46">
        <v>37.767341468818614</v>
      </c>
      <c r="BV72" s="46">
        <v>1.30997378335639</v>
      </c>
      <c r="BW72" s="46">
        <v>2.527372499680181</v>
      </c>
      <c r="BX72" s="46">
        <v>0.26909769841111714</v>
      </c>
      <c r="BY72" s="46">
        <v>1.0169286523043843</v>
      </c>
      <c r="BZ72" s="46">
        <v>0.20524528504963072</v>
      </c>
      <c r="CA72" s="46">
        <v>0.18010182900499053</v>
      </c>
      <c r="CB72" s="46">
        <v>0.21869976196464835</v>
      </c>
      <c r="CC72" s="46">
        <v>3.0157563569328288E-2</v>
      </c>
      <c r="CD72" s="46">
        <v>0.19710088228017195</v>
      </c>
      <c r="CE72" s="46">
        <v>4.693726278451079E-2</v>
      </c>
      <c r="CF72" s="46">
        <v>0.15353205853080071</v>
      </c>
      <c r="CG72" s="46">
        <v>3.3229739252995084E-2</v>
      </c>
      <c r="CH72" s="46">
        <v>0.20284849665306837</v>
      </c>
      <c r="CI72" s="46">
        <v>3.4598004032362149E-2</v>
      </c>
      <c r="CJ72" s="46">
        <v>0.16603310496359724</v>
      </c>
      <c r="CK72" s="46">
        <v>4.3183751564607929E-2</v>
      </c>
      <c r="CL72" s="46">
        <v>2.6373988733199463</v>
      </c>
      <c r="CM72" s="46">
        <v>0.40960466241832716</v>
      </c>
      <c r="CN72" s="46">
        <v>6.9989323807365084E-2</v>
      </c>
    </row>
    <row r="73" spans="1:92" ht="12" customHeight="1">
      <c r="A73" s="17" t="s">
        <v>125</v>
      </c>
      <c r="B73" s="18">
        <v>205.46</v>
      </c>
      <c r="C73" s="36">
        <v>2927.16</v>
      </c>
      <c r="D73" s="36">
        <v>2953.0599999999995</v>
      </c>
      <c r="E73" s="36">
        <v>-1351.36</v>
      </c>
      <c r="F73" s="36" t="s">
        <v>194</v>
      </c>
      <c r="G73" s="97" t="s">
        <v>595</v>
      </c>
      <c r="H73" s="58" t="s">
        <v>210</v>
      </c>
      <c r="I73" s="58">
        <v>0</v>
      </c>
      <c r="J73" s="22">
        <v>42.204574121693717</v>
      </c>
      <c r="K73" s="20">
        <v>0.21475706187718988</v>
      </c>
      <c r="L73" s="22">
        <v>26.890455201708907</v>
      </c>
      <c r="M73" s="22">
        <v>4.2561033090773543</v>
      </c>
      <c r="N73" s="20">
        <v>7.4733343400896948E-2</v>
      </c>
      <c r="O73" s="22">
        <v>5.8954053238038053</v>
      </c>
      <c r="P73" s="22">
        <v>14.669124268562181</v>
      </c>
      <c r="Q73" s="22">
        <v>2.3245310770543623</v>
      </c>
      <c r="R73" s="22">
        <v>0.24829535092170141</v>
      </c>
      <c r="S73" s="22">
        <v>7.1601430016243117E-3</v>
      </c>
      <c r="T73" s="34">
        <v>3.1204125418753406</v>
      </c>
      <c r="U73" s="20">
        <f t="shared" si="17"/>
        <v>99.905551742977082</v>
      </c>
      <c r="V73" s="20">
        <f t="shared" si="18"/>
        <v>96.785139201101742</v>
      </c>
      <c r="W73" s="20">
        <f t="shared" si="19"/>
        <v>1.0332164713037026</v>
      </c>
      <c r="X73" s="20"/>
      <c r="Y73" s="20">
        <f t="shared" si="20"/>
        <v>43.606461146891945</v>
      </c>
      <c r="Z73" s="20">
        <f t="shared" si="21"/>
        <v>0.22189053366030104</v>
      </c>
      <c r="AA73" s="20">
        <f t="shared" si="22"/>
        <v>27.783661235259974</v>
      </c>
      <c r="AB73" s="20">
        <f t="shared" si="23"/>
        <v>4.3974760425089165</v>
      </c>
      <c r="AC73" s="20">
        <f t="shared" si="24"/>
        <v>7.7215721357402595E-2</v>
      </c>
      <c r="AD73" s="20">
        <f t="shared" si="25"/>
        <v>6.0912298855656299</v>
      </c>
      <c r="AE73" s="20">
        <f t="shared" si="26"/>
        <v>15.156380813879323</v>
      </c>
      <c r="AF73" s="20">
        <f t="shared" si="27"/>
        <v>2.4017437968699036</v>
      </c>
      <c r="AG73" s="20">
        <f t="shared" si="28"/>
        <v>0.25654284632043489</v>
      </c>
      <c r="AH73" s="20">
        <f t="shared" si="29"/>
        <v>7.3979776861681727E-3</v>
      </c>
      <c r="AI73" s="20">
        <f t="shared" si="30"/>
        <v>100</v>
      </c>
      <c r="AJ73" s="20"/>
      <c r="AK73" s="20">
        <f t="shared" si="31"/>
        <v>3.9568489430495233</v>
      </c>
      <c r="AL73" s="20">
        <f t="shared" si="32"/>
        <v>3.7590064958970468</v>
      </c>
      <c r="AM73" s="20">
        <f t="shared" si="33"/>
        <v>0.21960511633924887</v>
      </c>
      <c r="AN73" s="66"/>
      <c r="AO73" s="46">
        <v>4.3819487510405386</v>
      </c>
      <c r="AP73" s="27">
        <v>25.249313522702792</v>
      </c>
      <c r="AQ73" s="27">
        <v>117.215838243682</v>
      </c>
      <c r="AR73" s="27">
        <v>32.126174856408952</v>
      </c>
      <c r="AS73" s="27">
        <v>1042.19747011608</v>
      </c>
      <c r="AT73" s="27">
        <v>18.935787115266539</v>
      </c>
      <c r="AU73" s="27">
        <v>27.695697936558293</v>
      </c>
      <c r="AV73" s="46">
        <v>285.46029891728449</v>
      </c>
      <c r="AW73" s="46">
        <v>2.3853419497823674</v>
      </c>
      <c r="AX73" s="46">
        <v>8.2985775918123004</v>
      </c>
      <c r="AY73" s="46">
        <v>69.917001442573053</v>
      </c>
      <c r="AZ73" s="46"/>
      <c r="BA73" s="17" t="s">
        <v>125</v>
      </c>
      <c r="BB73" s="34" t="s">
        <v>203</v>
      </c>
      <c r="BC73" s="46" t="s">
        <v>203</v>
      </c>
      <c r="BD73" s="46" t="s">
        <v>203</v>
      </c>
      <c r="BE73" s="34" t="s">
        <v>203</v>
      </c>
      <c r="BF73" s="34" t="s">
        <v>203</v>
      </c>
      <c r="BG73" s="46" t="s">
        <v>203</v>
      </c>
      <c r="BH73" s="46" t="s">
        <v>203</v>
      </c>
      <c r="BI73" s="46" t="s">
        <v>203</v>
      </c>
      <c r="BJ73" s="46" t="s">
        <v>203</v>
      </c>
      <c r="BK73" s="46">
        <v>14.898282331333956</v>
      </c>
      <c r="BL73" s="46" t="s">
        <v>203</v>
      </c>
      <c r="BM73" s="46">
        <v>4.5845424665912624</v>
      </c>
      <c r="BN73" s="46" t="s">
        <v>203</v>
      </c>
      <c r="BO73" s="46" t="s">
        <v>203</v>
      </c>
      <c r="BP73" s="46" t="s">
        <v>203</v>
      </c>
      <c r="BQ73" s="46">
        <v>1.5723714753734399</v>
      </c>
      <c r="BR73" s="46" t="s">
        <v>203</v>
      </c>
      <c r="BS73" s="46" t="s">
        <v>203</v>
      </c>
      <c r="BT73" s="46">
        <v>0.45482894166111171</v>
      </c>
      <c r="BU73" s="46" t="s">
        <v>203</v>
      </c>
      <c r="BV73" s="46">
        <v>2.7348703987998366</v>
      </c>
      <c r="BW73" s="46">
        <v>5.0152137036473654</v>
      </c>
      <c r="BX73" s="46">
        <v>0.61086008086035226</v>
      </c>
      <c r="BY73" s="46">
        <v>2.4150162963549806</v>
      </c>
      <c r="BZ73" s="46">
        <v>0.45955650618633942</v>
      </c>
      <c r="CA73" s="46">
        <v>0.32352125543034388</v>
      </c>
      <c r="CB73" s="46">
        <v>0.45263755097563624</v>
      </c>
      <c r="CC73" s="46">
        <v>6.1391391890580918E-2</v>
      </c>
      <c r="CD73" s="46">
        <v>0.38939391501652032</v>
      </c>
      <c r="CE73" s="46">
        <v>7.4975143823864165E-2</v>
      </c>
      <c r="CF73" s="46">
        <v>0.2129213927670125</v>
      </c>
      <c r="CG73" s="46">
        <v>3.2458898515124457E-2</v>
      </c>
      <c r="CH73" s="46">
        <v>0.1898406484280831</v>
      </c>
      <c r="CI73" s="46">
        <v>4.1474431749757935E-2</v>
      </c>
      <c r="CJ73" s="46">
        <v>0.23397910029292474</v>
      </c>
      <c r="CK73" s="46">
        <v>9.1055007645088129E-2</v>
      </c>
      <c r="CL73" s="46">
        <v>2.3447678162210819</v>
      </c>
      <c r="CM73" s="46">
        <v>0.12330359650989382</v>
      </c>
      <c r="CN73" s="46">
        <v>3.3602385267395889E-2</v>
      </c>
    </row>
    <row r="74" spans="1:92" ht="12" customHeight="1">
      <c r="A74" s="17" t="s">
        <v>126</v>
      </c>
      <c r="B74" s="18">
        <v>205.61</v>
      </c>
      <c r="C74" s="18">
        <v>2927.31</v>
      </c>
      <c r="D74" s="18">
        <v>2953.2099999999996</v>
      </c>
      <c r="E74" s="18">
        <v>-1351.51</v>
      </c>
      <c r="F74" s="36" t="s">
        <v>194</v>
      </c>
      <c r="G74" s="97" t="s">
        <v>297</v>
      </c>
      <c r="H74" s="58" t="s">
        <v>210</v>
      </c>
      <c r="I74" s="58">
        <v>0</v>
      </c>
      <c r="J74" s="22">
        <v>37.680600324695476</v>
      </c>
      <c r="K74" s="20">
        <v>6.205717953073913E-2</v>
      </c>
      <c r="L74" s="22">
        <v>17.09407294883351</v>
      </c>
      <c r="M74" s="22">
        <v>9.8272452605977634</v>
      </c>
      <c r="N74" s="20">
        <v>0.13456717452718958</v>
      </c>
      <c r="O74" s="22">
        <v>20.237421486824729</v>
      </c>
      <c r="P74" s="22">
        <v>7.9450416355225784</v>
      </c>
      <c r="Q74" s="22">
        <v>0.64085465787209817</v>
      </c>
      <c r="R74" s="22">
        <v>9.1104519594045905E-2</v>
      </c>
      <c r="S74" s="22">
        <v>1.0922784030518114E-2</v>
      </c>
      <c r="T74" s="34">
        <v>6.3224677313498496</v>
      </c>
      <c r="U74" s="20">
        <f t="shared" si="17"/>
        <v>100.04635570337848</v>
      </c>
      <c r="V74" s="20">
        <f t="shared" si="18"/>
        <v>93.723887972028635</v>
      </c>
      <c r="W74" s="20">
        <f t="shared" si="19"/>
        <v>1.066963846291187</v>
      </c>
      <c r="X74" s="20"/>
      <c r="Y74" s="20">
        <f t="shared" si="20"/>
        <v>40.203838252998032</v>
      </c>
      <c r="Z74" s="20">
        <f t="shared" si="21"/>
        <v>6.6212766962100142E-2</v>
      </c>
      <c r="AA74" s="20">
        <f t="shared" si="22"/>
        <v>18.238757822269534</v>
      </c>
      <c r="AB74" s="20">
        <f t="shared" si="23"/>
        <v>10.485315401694228</v>
      </c>
      <c r="AC74" s="20">
        <f t="shared" si="24"/>
        <v>0.14357831011806765</v>
      </c>
      <c r="AD74" s="20">
        <f t="shared" si="25"/>
        <v>21.592597068598426</v>
      </c>
      <c r="AE74" s="20">
        <f t="shared" si="26"/>
        <v>8.4770721823807929</v>
      </c>
      <c r="AF74" s="20">
        <f t="shared" si="27"/>
        <v>0.68376875067683662</v>
      </c>
      <c r="AG74" s="20">
        <f t="shared" si="28"/>
        <v>9.7205228640574029E-2</v>
      </c>
      <c r="AH74" s="20">
        <f t="shared" si="29"/>
        <v>1.1654215661409562E-2</v>
      </c>
      <c r="AI74" s="20">
        <f t="shared" si="30"/>
        <v>100</v>
      </c>
      <c r="AJ74" s="20"/>
      <c r="AK74" s="20">
        <f t="shared" si="31"/>
        <v>9.4346867984444671</v>
      </c>
      <c r="AL74" s="20">
        <f t="shared" si="32"/>
        <v>8.9629524585222438</v>
      </c>
      <c r="AM74" s="20">
        <f t="shared" si="33"/>
        <v>0.52362511731366801</v>
      </c>
      <c r="AN74" s="66"/>
      <c r="AO74" s="46">
        <v>5.7044341870363944</v>
      </c>
      <c r="AP74" s="27">
        <v>33.994357835816565</v>
      </c>
      <c r="AQ74" s="27">
        <v>60.661033627985297</v>
      </c>
      <c r="AR74" s="27">
        <v>81.060916547976134</v>
      </c>
      <c r="AS74" s="27">
        <v>787.19080274006126</v>
      </c>
      <c r="AT74" s="27">
        <v>8.8660087175343261</v>
      </c>
      <c r="AU74" s="27">
        <v>64.457321299587917</v>
      </c>
      <c r="AV74" s="46">
        <v>213.67419487976267</v>
      </c>
      <c r="AW74" s="46">
        <v>2.0347944255744235</v>
      </c>
      <c r="AX74" s="46">
        <v>6.0774237597227003</v>
      </c>
      <c r="AY74" s="46">
        <v>21.614944693738725</v>
      </c>
      <c r="AZ74" s="46"/>
      <c r="BA74" s="17" t="s">
        <v>126</v>
      </c>
      <c r="BB74" s="34" t="s">
        <v>203</v>
      </c>
      <c r="BC74" s="46" t="s">
        <v>203</v>
      </c>
      <c r="BD74" s="46" t="s">
        <v>203</v>
      </c>
      <c r="BE74" s="34" t="s">
        <v>203</v>
      </c>
      <c r="BF74" s="34" t="s">
        <v>203</v>
      </c>
      <c r="BG74" s="46" t="s">
        <v>203</v>
      </c>
      <c r="BH74" s="46" t="s">
        <v>203</v>
      </c>
      <c r="BI74" s="46" t="s">
        <v>203</v>
      </c>
      <c r="BJ74" s="46" t="s">
        <v>203</v>
      </c>
      <c r="BK74" s="46">
        <v>11.007950482565388</v>
      </c>
      <c r="BL74" s="46" t="s">
        <v>203</v>
      </c>
      <c r="BM74" s="46">
        <v>2.2846878729260394</v>
      </c>
      <c r="BN74" s="46" t="s">
        <v>203</v>
      </c>
      <c r="BO74" s="46" t="s">
        <v>203</v>
      </c>
      <c r="BP74" s="46" t="s">
        <v>203</v>
      </c>
      <c r="BQ74" s="46">
        <v>0.67907274033339604</v>
      </c>
      <c r="BR74" s="46" t="s">
        <v>203</v>
      </c>
      <c r="BS74" s="46" t="s">
        <v>203</v>
      </c>
      <c r="BT74" s="46">
        <v>0.75804288636927453</v>
      </c>
      <c r="BU74" s="46" t="s">
        <v>203</v>
      </c>
      <c r="BV74" s="46">
        <v>1.4384284843625794</v>
      </c>
      <c r="BW74" s="46">
        <v>2.9755272601842662</v>
      </c>
      <c r="BX74" s="46">
        <v>0.31154434769519551</v>
      </c>
      <c r="BY74" s="46">
        <v>1.2908800944413255</v>
      </c>
      <c r="BZ74" s="46">
        <v>0.26593750286588869</v>
      </c>
      <c r="CA74" s="46">
        <v>0.28134472392062321</v>
      </c>
      <c r="CB74" s="46">
        <v>0.26150423827189445</v>
      </c>
      <c r="CC74" s="46">
        <v>3.8868248983060606E-2</v>
      </c>
      <c r="CD74" s="46">
        <v>0.29107151527925251</v>
      </c>
      <c r="CE74" s="46">
        <v>5.2927796295263799E-2</v>
      </c>
      <c r="CF74" s="46">
        <v>0.16195668084235804</v>
      </c>
      <c r="CG74" s="46">
        <v>2.9539830583606999E-2</v>
      </c>
      <c r="CH74" s="46">
        <v>0.17588359576732604</v>
      </c>
      <c r="CI74" s="46">
        <v>3.6284230022770404E-2</v>
      </c>
      <c r="CJ74" s="46">
        <v>0.12571320006015591</v>
      </c>
      <c r="CK74" s="46">
        <v>4.1021147515306701E-2</v>
      </c>
      <c r="CL74" s="46">
        <v>9.7428203089522043</v>
      </c>
      <c r="CM74" s="46">
        <v>0.10017106518103085</v>
      </c>
      <c r="CN74" s="46">
        <v>1.5204408057924605E-2</v>
      </c>
    </row>
    <row r="75" spans="1:92" ht="12" customHeight="1">
      <c r="A75" s="17" t="s">
        <v>91</v>
      </c>
      <c r="B75" s="36">
        <v>210.5</v>
      </c>
      <c r="C75" s="18">
        <v>2932.2</v>
      </c>
      <c r="D75" s="18">
        <v>2958.0999999999995</v>
      </c>
      <c r="E75" s="18">
        <v>-1356.3999999999999</v>
      </c>
      <c r="F75" s="36" t="s">
        <v>194</v>
      </c>
      <c r="G75" s="97" t="s">
        <v>297</v>
      </c>
      <c r="H75" s="58" t="s">
        <v>213</v>
      </c>
      <c r="I75" s="58">
        <v>4</v>
      </c>
      <c r="J75" s="22">
        <v>43.611907606529307</v>
      </c>
      <c r="K75" s="20">
        <v>4.5957600468909288E-2</v>
      </c>
      <c r="L75" s="22">
        <v>20.741896662281299</v>
      </c>
      <c r="M75" s="20">
        <v>7.7036047022082519</v>
      </c>
      <c r="N75" s="20">
        <v>9.7859984925868254E-2</v>
      </c>
      <c r="O75" s="22">
        <v>10.74564856502754</v>
      </c>
      <c r="P75" s="22">
        <v>10.045718883218264</v>
      </c>
      <c r="Q75" s="22">
        <v>1.4765857964114306</v>
      </c>
      <c r="R75" s="22">
        <v>0.11012385803497447</v>
      </c>
      <c r="S75" s="22">
        <v>3.4596456418539445E-3</v>
      </c>
      <c r="T75" s="22">
        <v>4.4517231557961834</v>
      </c>
      <c r="U75" s="20">
        <f t="shared" si="17"/>
        <v>99.034486460543874</v>
      </c>
      <c r="V75" s="20">
        <f t="shared" si="18"/>
        <v>94.582763304747687</v>
      </c>
      <c r="W75" s="20">
        <f t="shared" si="19"/>
        <v>1.057275094382661</v>
      </c>
      <c r="X75" s="20"/>
      <c r="Y75" s="20">
        <f t="shared" si="20"/>
        <v>46.109783730901164</v>
      </c>
      <c r="Z75" s="20">
        <f t="shared" si="21"/>
        <v>4.8589826373366694E-2</v>
      </c>
      <c r="AA75" s="20">
        <f t="shared" si="22"/>
        <v>21.929890751288863</v>
      </c>
      <c r="AB75" s="20">
        <f t="shared" si="23"/>
        <v>8.1448293886139407</v>
      </c>
      <c r="AC75" s="20">
        <f t="shared" si="24"/>
        <v>0.10346492479878314</v>
      </c>
      <c r="AD75" s="20">
        <f t="shared" si="25"/>
        <v>11.361106600792398</v>
      </c>
      <c r="AE75" s="20">
        <f t="shared" si="26"/>
        <v>10.621088380396269</v>
      </c>
      <c r="AF75" s="20">
        <f t="shared" si="27"/>
        <v>1.561157387264992</v>
      </c>
      <c r="AG75" s="20">
        <f t="shared" si="28"/>
        <v>0.1164312123977104</v>
      </c>
      <c r="AH75" s="20">
        <f t="shared" si="29"/>
        <v>3.6577971725216909E-3</v>
      </c>
      <c r="AI75" s="20">
        <f t="shared" si="30"/>
        <v>100</v>
      </c>
      <c r="AJ75" s="20"/>
      <c r="AK75" s="20">
        <f t="shared" si="31"/>
        <v>7.3287174838748239</v>
      </c>
      <c r="AL75" s="20">
        <f t="shared" si="32"/>
        <v>6.9622816096810825</v>
      </c>
      <c r="AM75" s="20">
        <f t="shared" si="33"/>
        <v>0.40674382035505308</v>
      </c>
      <c r="AN75" s="61"/>
      <c r="AO75" s="35">
        <v>3.3344873584868089</v>
      </c>
      <c r="AP75" s="24">
        <v>11.165536540008215</v>
      </c>
      <c r="AQ75" s="24">
        <v>7.0534049550943427</v>
      </c>
      <c r="AR75" s="24">
        <v>108.433418255814</v>
      </c>
      <c r="AS75" s="24">
        <v>605.55537768724571</v>
      </c>
      <c r="AT75" s="24">
        <v>18.249562611801899</v>
      </c>
      <c r="AU75" s="24">
        <v>18.149035838139898</v>
      </c>
      <c r="AV75" s="24">
        <v>202.88378941845798</v>
      </c>
      <c r="AW75" s="24">
        <v>0.73988019015548712</v>
      </c>
      <c r="AX75" s="35">
        <v>2.7608780154127945</v>
      </c>
      <c r="AY75" s="35">
        <v>39.128422374221515</v>
      </c>
      <c r="BA75" s="17" t="s">
        <v>91</v>
      </c>
      <c r="BB75" s="34">
        <v>5.4247193771372049E-2</v>
      </c>
      <c r="BC75" s="46">
        <v>11.991875535609484</v>
      </c>
      <c r="BD75" s="46">
        <v>9.5456046618894135</v>
      </c>
      <c r="BE75" s="34">
        <v>0.10053044132110832</v>
      </c>
      <c r="BF75" s="34">
        <v>7.3752421519472326</v>
      </c>
      <c r="BG75" s="46">
        <v>109.82231230146591</v>
      </c>
      <c r="BH75" s="46">
        <v>622.63623288684198</v>
      </c>
      <c r="BI75" s="46">
        <v>21.251451183485838</v>
      </c>
      <c r="BJ75" s="46">
        <v>20.765095425631781</v>
      </c>
      <c r="BK75" s="46">
        <v>12.617423483385913</v>
      </c>
      <c r="BL75" s="46">
        <v>0.42957920259115284</v>
      </c>
      <c r="BM75" s="46">
        <v>1.7207683133827985</v>
      </c>
      <c r="BN75" s="46">
        <v>206.71454152991768</v>
      </c>
      <c r="BO75" s="46">
        <v>0.88321839762031062</v>
      </c>
      <c r="BP75" s="46">
        <v>1.9497597985456625</v>
      </c>
      <c r="BQ75" s="46">
        <v>0.13273818627409997</v>
      </c>
      <c r="BR75" s="46">
        <v>-8.8045410122379562E-3</v>
      </c>
      <c r="BS75" s="46">
        <v>3.2414051602811567</v>
      </c>
      <c r="BT75" s="46">
        <v>5.7168871034826665E-2</v>
      </c>
      <c r="BU75" s="46">
        <v>40.760838407008542</v>
      </c>
      <c r="BV75" s="46">
        <v>1.4338737840048512</v>
      </c>
      <c r="BW75" s="46">
        <v>2.5060690432617907</v>
      </c>
      <c r="BX75" s="46">
        <v>0.25863936975000001</v>
      </c>
      <c r="BY75" s="46">
        <v>1.0532625387869168</v>
      </c>
      <c r="BZ75" s="46">
        <v>0.18205385901435039</v>
      </c>
      <c r="CA75" s="46">
        <v>0.19540480508247507</v>
      </c>
      <c r="CB75" s="46">
        <v>0.15306880526401687</v>
      </c>
      <c r="CC75" s="46">
        <v>1.7089927069235074E-2</v>
      </c>
      <c r="CD75" s="46">
        <v>0.10248412846886146</v>
      </c>
      <c r="CE75" s="46">
        <v>2.349084828211238E-2</v>
      </c>
      <c r="CF75" s="46">
        <v>7.7906333392860724E-2</v>
      </c>
      <c r="CG75" s="46">
        <v>1.3353618083600464E-2</v>
      </c>
      <c r="CH75" s="46">
        <v>9.1365443426994E-2</v>
      </c>
      <c r="CI75" s="46">
        <v>1.2207315246020638E-2</v>
      </c>
      <c r="CJ75" s="46">
        <v>5.8168371890897998E-2</v>
      </c>
      <c r="CK75" s="46">
        <v>1.1990379327675044E-2</v>
      </c>
      <c r="CL75" s="46">
        <v>1.6203252568152313</v>
      </c>
      <c r="CM75" s="46">
        <v>0.14847765713627001</v>
      </c>
      <c r="CN75" s="46">
        <v>1.313095648101751E-2</v>
      </c>
    </row>
    <row r="76" spans="1:92" ht="12" customHeight="1">
      <c r="A76" s="17" t="s">
        <v>127</v>
      </c>
      <c r="B76" s="18">
        <v>215.65</v>
      </c>
      <c r="C76" s="18">
        <v>2937.35</v>
      </c>
      <c r="D76" s="18">
        <v>2963.2499999999995</v>
      </c>
      <c r="E76" s="18">
        <v>-1361.55</v>
      </c>
      <c r="F76" s="36" t="s">
        <v>194</v>
      </c>
      <c r="G76" s="97" t="s">
        <v>297</v>
      </c>
      <c r="H76" s="58" t="s">
        <v>210</v>
      </c>
      <c r="I76" s="58">
        <v>0</v>
      </c>
      <c r="J76" s="22">
        <v>46.192302298009601</v>
      </c>
      <c r="K76" s="20">
        <v>6.4065379982964521E-2</v>
      </c>
      <c r="L76" s="22">
        <v>26.019838426204601</v>
      </c>
      <c r="M76" s="22">
        <v>3.9341948604734238</v>
      </c>
      <c r="N76" s="20">
        <v>5.6346729811394408E-2</v>
      </c>
      <c r="O76" s="22">
        <v>6.0453575987884403</v>
      </c>
      <c r="P76" s="22">
        <v>14.475402036</v>
      </c>
      <c r="Q76" s="22">
        <v>2.0243800246641874</v>
      </c>
      <c r="R76" s="22">
        <v>0.2104785072271394</v>
      </c>
      <c r="S76" s="22">
        <v>8.1583466930244819E-3</v>
      </c>
      <c r="T76" s="34">
        <v>2.29</v>
      </c>
      <c r="U76" s="20">
        <f t="shared" si="17"/>
        <v>101.32052420785479</v>
      </c>
      <c r="V76" s="20">
        <f t="shared" si="18"/>
        <v>99.030524207854782</v>
      </c>
      <c r="W76" s="20">
        <f t="shared" si="19"/>
        <v>1.0097896663670121</v>
      </c>
      <c r="X76" s="20"/>
      <c r="Y76" s="20">
        <f t="shared" si="20"/>
        <v>46.644509526231282</v>
      </c>
      <c r="Z76" s="20">
        <f t="shared" si="21"/>
        <v>6.4692558678673601E-2</v>
      </c>
      <c r="AA76" s="20">
        <f t="shared" si="22"/>
        <v>26.274563963320706</v>
      </c>
      <c r="AB76" s="20">
        <f t="shared" si="23"/>
        <v>3.9727093155802722</v>
      </c>
      <c r="AC76" s="20">
        <f t="shared" si="24"/>
        <v>5.6898345497120133E-2</v>
      </c>
      <c r="AD76" s="20">
        <f t="shared" si="25"/>
        <v>6.1045396327498604</v>
      </c>
      <c r="AE76" s="20">
        <f t="shared" si="26"/>
        <v>14.617111392460806</v>
      </c>
      <c r="AF76" s="20">
        <f t="shared" si="27"/>
        <v>2.0441980297056936</v>
      </c>
      <c r="AG76" s="20">
        <f t="shared" si="28"/>
        <v>0.21253902159031984</v>
      </c>
      <c r="AH76" s="20">
        <f t="shared" si="29"/>
        <v>8.2382141852556084E-3</v>
      </c>
      <c r="AI76" s="20">
        <f t="shared" si="30"/>
        <v>100</v>
      </c>
      <c r="AJ76" s="20"/>
      <c r="AK76" s="20">
        <f t="shared" si="31"/>
        <v>3.5746438421591291</v>
      </c>
      <c r="AL76" s="20">
        <f t="shared" si="32"/>
        <v>3.3959116500511723</v>
      </c>
      <c r="AM76" s="20">
        <f t="shared" si="33"/>
        <v>0.19839273323983203</v>
      </c>
      <c r="AN76" s="66"/>
      <c r="AO76" s="46">
        <v>2.5244389800980471</v>
      </c>
      <c r="AP76" s="27">
        <v>17.119246514538805</v>
      </c>
      <c r="AQ76" s="27">
        <v>26.220134205951599</v>
      </c>
      <c r="AR76" s="27">
        <v>36.558761821081795</v>
      </c>
      <c r="AS76" s="27">
        <v>259.92586289094089</v>
      </c>
      <c r="AT76" s="27">
        <v>24.430455497103942</v>
      </c>
      <c r="AU76" s="27">
        <v>28.874692400026287</v>
      </c>
      <c r="AV76" s="46">
        <v>266.34200467588136</v>
      </c>
      <c r="AW76" s="46">
        <v>1.7943883233881397</v>
      </c>
      <c r="AX76" s="46">
        <v>4.8226043183223801</v>
      </c>
      <c r="AY76" s="46">
        <v>62.681634673909961</v>
      </c>
      <c r="AZ76" s="46"/>
      <c r="BA76" s="17" t="s">
        <v>127</v>
      </c>
      <c r="BB76" s="34" t="s">
        <v>203</v>
      </c>
      <c r="BC76" s="46" t="s">
        <v>203</v>
      </c>
      <c r="BD76" s="46" t="s">
        <v>203</v>
      </c>
      <c r="BE76" s="34" t="s">
        <v>203</v>
      </c>
      <c r="BF76" s="34" t="s">
        <v>203</v>
      </c>
      <c r="BG76" s="46" t="s">
        <v>203</v>
      </c>
      <c r="BH76" s="46" t="s">
        <v>203</v>
      </c>
      <c r="BI76" s="46" t="s">
        <v>203</v>
      </c>
      <c r="BJ76" s="46" t="s">
        <v>203</v>
      </c>
      <c r="BK76" s="46">
        <v>14.88262488086708</v>
      </c>
      <c r="BL76" s="46" t="s">
        <v>203</v>
      </c>
      <c r="BM76" s="46">
        <v>4.6255921489830492</v>
      </c>
      <c r="BN76" s="46" t="s">
        <v>203</v>
      </c>
      <c r="BO76" s="46" t="s">
        <v>203</v>
      </c>
      <c r="BP76" s="46" t="s">
        <v>203</v>
      </c>
      <c r="BQ76" s="46">
        <v>0.78331587314318774</v>
      </c>
      <c r="BR76" s="46" t="s">
        <v>203</v>
      </c>
      <c r="BS76" s="46" t="s">
        <v>203</v>
      </c>
      <c r="BT76" s="46">
        <v>0.41557792166062507</v>
      </c>
      <c r="BU76" s="46" t="s">
        <v>203</v>
      </c>
      <c r="BV76" s="46">
        <v>2.1588925822676064</v>
      </c>
      <c r="BW76" s="46">
        <v>4.163799512443072</v>
      </c>
      <c r="BX76" s="46">
        <v>0.44332467683541676</v>
      </c>
      <c r="BY76" s="46">
        <v>1.6399244402176198</v>
      </c>
      <c r="BZ76" s="46">
        <v>0.38420488739172998</v>
      </c>
      <c r="CA76" s="46">
        <v>0.29060342939528827</v>
      </c>
      <c r="CB76" s="46">
        <v>0.33014602446972702</v>
      </c>
      <c r="CC76" s="46">
        <v>4.8378780656688374E-2</v>
      </c>
      <c r="CD76" s="46">
        <v>0.3003873117239933</v>
      </c>
      <c r="CE76" s="46">
        <v>6.363949240592405E-2</v>
      </c>
      <c r="CF76" s="46">
        <v>0.16662422644029759</v>
      </c>
      <c r="CG76" s="46">
        <v>2.3038547720863233E-2</v>
      </c>
      <c r="CH76" s="46">
        <v>0.15610419693715938</v>
      </c>
      <c r="CI76" s="46">
        <v>2.5902612263456099E-2</v>
      </c>
      <c r="CJ76" s="46">
        <v>0.13077517123134913</v>
      </c>
      <c r="CK76" s="46">
        <v>5.9990234738932266E-2</v>
      </c>
      <c r="CL76" s="46">
        <v>1.0360169110041813</v>
      </c>
      <c r="CM76" s="46">
        <v>0.19073371206666259</v>
      </c>
      <c r="CN76" s="46">
        <v>4.5366470008930751E-2</v>
      </c>
    </row>
    <row r="77" spans="1:92" ht="12" customHeight="1">
      <c r="A77" s="17" t="s">
        <v>98</v>
      </c>
      <c r="B77" s="36">
        <v>218.22</v>
      </c>
      <c r="C77" s="18">
        <v>2939.9199999999996</v>
      </c>
      <c r="D77" s="18">
        <v>2965.8199999999993</v>
      </c>
      <c r="E77" s="18">
        <v>-1364.1199999999997</v>
      </c>
      <c r="F77" s="36" t="s">
        <v>194</v>
      </c>
      <c r="G77" s="97" t="s">
        <v>592</v>
      </c>
      <c r="H77" s="58" t="s">
        <v>210</v>
      </c>
      <c r="I77" s="58">
        <v>0</v>
      </c>
      <c r="J77" s="22">
        <v>43.001805314804621</v>
      </c>
      <c r="K77" s="20">
        <v>5.6446870914887003E-2</v>
      </c>
      <c r="L77" s="22">
        <v>15.724843993653984</v>
      </c>
      <c r="M77" s="20">
        <v>9.6853505776503539</v>
      </c>
      <c r="N77" s="20">
        <v>0.15607902396771725</v>
      </c>
      <c r="O77" s="22">
        <v>13.500176892389323</v>
      </c>
      <c r="P77" s="22">
        <v>9.1757407252405354</v>
      </c>
      <c r="Q77" s="22">
        <v>0.76429000416150661</v>
      </c>
      <c r="R77" s="22">
        <v>0.13801046992201213</v>
      </c>
      <c r="S77" s="22">
        <v>4.5937130315169654E-3</v>
      </c>
      <c r="T77" s="22">
        <v>7.077425401336324</v>
      </c>
      <c r="U77" s="20">
        <f t="shared" si="17"/>
        <v>99.284762987072781</v>
      </c>
      <c r="V77" s="20">
        <f t="shared" si="18"/>
        <v>92.207337585736454</v>
      </c>
      <c r="W77" s="20">
        <f t="shared" si="19"/>
        <v>1.0845123893423096</v>
      </c>
      <c r="X77" s="20"/>
      <c r="Y77" s="20">
        <f t="shared" si="20"/>
        <v>46.635990627991589</v>
      </c>
      <c r="Z77" s="20">
        <f t="shared" si="21"/>
        <v>6.1217330846801025E-2</v>
      </c>
      <c r="AA77" s="20">
        <f t="shared" si="22"/>
        <v>17.05378813159275</v>
      </c>
      <c r="AB77" s="20">
        <f t="shared" si="23"/>
        <v>10.503882696585505</v>
      </c>
      <c r="AC77" s="20">
        <f t="shared" si="24"/>
        <v>0.16926963520944466</v>
      </c>
      <c r="AD77" s="20">
        <f t="shared" si="25"/>
        <v>14.641109098108981</v>
      </c>
      <c r="AE77" s="20">
        <f t="shared" si="26"/>
        <v>9.9512044979161498</v>
      </c>
      <c r="AF77" s="20">
        <f t="shared" si="27"/>
        <v>0.82888197856363932</v>
      </c>
      <c r="AG77" s="20">
        <f t="shared" si="28"/>
        <v>0.14967406448937634</v>
      </c>
      <c r="AH77" s="20">
        <f t="shared" si="29"/>
        <v>4.9819386957633688E-3</v>
      </c>
      <c r="AI77" s="20">
        <f t="shared" si="30"/>
        <v>100</v>
      </c>
      <c r="AJ77" s="20"/>
      <c r="AK77" s="20">
        <f t="shared" si="31"/>
        <v>9.4513936503876383</v>
      </c>
      <c r="AL77" s="20">
        <f t="shared" si="32"/>
        <v>8.9788239678682569</v>
      </c>
      <c r="AM77" s="20">
        <f t="shared" si="33"/>
        <v>0.52455234759651348</v>
      </c>
      <c r="AN77" s="61"/>
      <c r="AO77" s="35">
        <v>8.2178496287189073</v>
      </c>
      <c r="AP77" s="24">
        <v>23.641576207127219</v>
      </c>
      <c r="AQ77" s="24">
        <v>69.169983213553564</v>
      </c>
      <c r="AR77" s="24">
        <v>94.710082544667202</v>
      </c>
      <c r="AS77" s="24">
        <v>799.65067250091954</v>
      </c>
      <c r="AT77" s="24">
        <v>33.709522366283302</v>
      </c>
      <c r="AU77" s="24">
        <v>45.88917852334037</v>
      </c>
      <c r="AV77" s="24">
        <v>145.32165594016701</v>
      </c>
      <c r="AW77" s="24">
        <v>1.6224892528495329</v>
      </c>
      <c r="AX77" s="35">
        <v>3.2986623547544167</v>
      </c>
      <c r="AY77" s="35">
        <v>29.293385476229822</v>
      </c>
      <c r="BA77" s="17" t="s">
        <v>98</v>
      </c>
      <c r="BB77" s="34">
        <v>6.10724876705512E-2</v>
      </c>
      <c r="BC77" s="46">
        <v>30.210998341086832</v>
      </c>
      <c r="BD77" s="46">
        <v>75.668775044091689</v>
      </c>
      <c r="BE77" s="34">
        <v>0.15226342924810474</v>
      </c>
      <c r="BF77" s="34">
        <v>9.4293806579253587</v>
      </c>
      <c r="BG77" s="46">
        <v>100.41437077752806</v>
      </c>
      <c r="BH77" s="46">
        <v>819.06808105834398</v>
      </c>
      <c r="BI77" s="46">
        <v>32.573284270764375</v>
      </c>
      <c r="BJ77" s="46">
        <v>49.826566850477874</v>
      </c>
      <c r="BK77" s="46">
        <v>9.8216797734093948</v>
      </c>
      <c r="BL77" s="46">
        <v>1.0471572302012364</v>
      </c>
      <c r="BM77" s="46">
        <v>4.247626265913782</v>
      </c>
      <c r="BN77" s="46">
        <v>148.44638611689984</v>
      </c>
      <c r="BO77" s="46">
        <v>2.0861382616061332</v>
      </c>
      <c r="BP77" s="46">
        <v>2.8431046700767348</v>
      </c>
      <c r="BQ77" s="46">
        <v>7.4335984722461196E-2</v>
      </c>
      <c r="BR77" s="46">
        <v>-1.2416671273855205E-2</v>
      </c>
      <c r="BS77" s="46">
        <v>2.4854088928677678</v>
      </c>
      <c r="BT77" s="46">
        <v>1.2919101694765243</v>
      </c>
      <c r="BU77" s="46">
        <v>31.591212929915166</v>
      </c>
      <c r="BV77" s="46">
        <v>0.9377061961452926</v>
      </c>
      <c r="BW77" s="46">
        <v>1.8014269942864707</v>
      </c>
      <c r="BX77" s="46">
        <v>0.19581995887842699</v>
      </c>
      <c r="BY77" s="46">
        <v>0.76219781367465211</v>
      </c>
      <c r="BZ77" s="46">
        <v>0.24621647022368731</v>
      </c>
      <c r="CA77" s="46">
        <v>0.16198758626600396</v>
      </c>
      <c r="CB77" s="46">
        <v>0.26338246059428261</v>
      </c>
      <c r="CC77" s="46">
        <v>4.2532959028828123E-2</v>
      </c>
      <c r="CD77" s="46">
        <v>0.29143616732388217</v>
      </c>
      <c r="CE77" s="46">
        <v>5.7239283842127557E-2</v>
      </c>
      <c r="CF77" s="46">
        <v>0.16931340152633165</v>
      </c>
      <c r="CG77" s="46">
        <v>3.231372553235573E-2</v>
      </c>
      <c r="CH77" s="46">
        <v>0.20739543088637155</v>
      </c>
      <c r="CI77" s="46">
        <v>2.7513160091691084E-2</v>
      </c>
      <c r="CJ77" s="46">
        <v>6.3860994347150049E-2</v>
      </c>
      <c r="CK77" s="46">
        <v>3.3125436878697922E-3</v>
      </c>
      <c r="CL77" s="46">
        <v>1.685392477150071</v>
      </c>
      <c r="CM77" s="46">
        <v>0.11765193188256329</v>
      </c>
      <c r="CN77" s="46">
        <v>1.964354406906214E-2</v>
      </c>
    </row>
    <row r="78" spans="1:92" ht="12" customHeight="1">
      <c r="A78" s="17" t="s">
        <v>128</v>
      </c>
      <c r="B78" s="18">
        <v>219.5</v>
      </c>
      <c r="C78" s="36">
        <v>2941.2</v>
      </c>
      <c r="D78" s="36">
        <v>2967.0999999999995</v>
      </c>
      <c r="E78" s="36">
        <v>-1365.3999999999999</v>
      </c>
      <c r="F78" s="36" t="s">
        <v>194</v>
      </c>
      <c r="G78" s="97" t="s">
        <v>592</v>
      </c>
      <c r="H78" s="58" t="s">
        <v>210</v>
      </c>
      <c r="I78" s="58">
        <v>0</v>
      </c>
      <c r="J78" s="22">
        <v>32.784077684511686</v>
      </c>
      <c r="K78" s="20">
        <v>8.0631595978462145E-2</v>
      </c>
      <c r="L78" s="22">
        <v>4.1037939030043535</v>
      </c>
      <c r="M78" s="22">
        <v>14.257747443398827</v>
      </c>
      <c r="N78" s="20">
        <v>0.1765410806650228</v>
      </c>
      <c r="O78" s="22">
        <v>35.672165967795017</v>
      </c>
      <c r="P78" s="22">
        <v>1.3646182222402392</v>
      </c>
      <c r="Q78" s="22">
        <v>0.12221380260441232</v>
      </c>
      <c r="R78" s="22">
        <v>2.8045305101167275E-2</v>
      </c>
      <c r="S78" s="22">
        <v>4.6904999928632446E-3</v>
      </c>
      <c r="T78" s="34">
        <v>11.111111111111043</v>
      </c>
      <c r="U78" s="20">
        <f t="shared" si="17"/>
        <v>99.705636616403098</v>
      </c>
      <c r="V78" s="20">
        <f t="shared" si="18"/>
        <v>88.594525505292054</v>
      </c>
      <c r="W78" s="20">
        <f t="shared" si="19"/>
        <v>1.1287379150083789</v>
      </c>
      <c r="X78" s="20"/>
      <c r="Y78" s="20">
        <f t="shared" si="20"/>
        <v>37.004631491088446</v>
      </c>
      <c r="Z78" s="20">
        <f t="shared" si="21"/>
        <v>9.1011939528527361E-2</v>
      </c>
      <c r="AA78" s="20">
        <f t="shared" si="22"/>
        <v>4.6321077737012315</v>
      </c>
      <c r="AB78" s="20">
        <f t="shared" si="23"/>
        <v>16.093260121978037</v>
      </c>
      <c r="AC78" s="20">
        <f t="shared" si="24"/>
        <v>0.19926861130316387</v>
      </c>
      <c r="AD78" s="20">
        <f t="shared" si="25"/>
        <v>40.2645262383218</v>
      </c>
      <c r="AE78" s="20">
        <f t="shared" si="26"/>
        <v>1.5402963269538883</v>
      </c>
      <c r="AF78" s="20">
        <f t="shared" si="27"/>
        <v>0.13794735273694997</v>
      </c>
      <c r="AG78" s="20">
        <f t="shared" si="28"/>
        <v>3.1655799205665407E-2</v>
      </c>
      <c r="AH78" s="20">
        <f t="shared" si="29"/>
        <v>5.2943451822912747E-3</v>
      </c>
      <c r="AI78" s="20">
        <f t="shared" si="30"/>
        <v>100</v>
      </c>
      <c r="AJ78" s="20"/>
      <c r="AK78" s="20">
        <f t="shared" si="31"/>
        <v>14.480715457755839</v>
      </c>
      <c r="AL78" s="20">
        <f t="shared" si="32"/>
        <v>13.756679684868047</v>
      </c>
      <c r="AM78" s="20">
        <f t="shared" si="33"/>
        <v>0.80367970790544896</v>
      </c>
      <c r="AN78" s="66"/>
      <c r="AO78" s="46">
        <v>15.33585277037942</v>
      </c>
      <c r="AP78" s="27">
        <v>59.489989470885654</v>
      </c>
      <c r="AQ78" s="27">
        <v>150.25117135926175</v>
      </c>
      <c r="AR78" s="27">
        <v>176.12840276269844</v>
      </c>
      <c r="AS78" s="27">
        <v>1669.2225811610992</v>
      </c>
      <c r="AT78" s="27">
        <v>20.849702651077525</v>
      </c>
      <c r="AU78" s="27">
        <v>89.002527505347516</v>
      </c>
      <c r="AV78" s="46">
        <v>8.4717843168196776</v>
      </c>
      <c r="AW78" s="46">
        <v>5.5339324683451547</v>
      </c>
      <c r="AX78" s="46">
        <v>5.0001834952541744</v>
      </c>
      <c r="AY78" s="46">
        <v>14.963836908713199</v>
      </c>
      <c r="AZ78" s="46"/>
      <c r="BA78" s="17" t="s">
        <v>128</v>
      </c>
      <c r="BB78" s="34" t="s">
        <v>203</v>
      </c>
      <c r="BC78" s="46" t="s">
        <v>203</v>
      </c>
      <c r="BD78" s="46" t="s">
        <v>203</v>
      </c>
      <c r="BE78" s="34" t="s">
        <v>203</v>
      </c>
      <c r="BF78" s="34" t="s">
        <v>203</v>
      </c>
      <c r="BG78" s="46" t="s">
        <v>203</v>
      </c>
      <c r="BH78" s="46" t="s">
        <v>203</v>
      </c>
      <c r="BI78" s="46" t="s">
        <v>203</v>
      </c>
      <c r="BJ78" s="46" t="s">
        <v>203</v>
      </c>
      <c r="BK78" s="46">
        <v>4.8871321460083843</v>
      </c>
      <c r="BL78" s="46" t="s">
        <v>203</v>
      </c>
      <c r="BM78" s="46">
        <v>1.2349062538390545</v>
      </c>
      <c r="BN78" s="46" t="s">
        <v>203</v>
      </c>
      <c r="BO78" s="46" t="s">
        <v>203</v>
      </c>
      <c r="BP78" s="46" t="s">
        <v>203</v>
      </c>
      <c r="BQ78" s="46">
        <v>0.4198272655143</v>
      </c>
      <c r="BR78" s="46" t="s">
        <v>203</v>
      </c>
      <c r="BS78" s="46" t="s">
        <v>203</v>
      </c>
      <c r="BT78" s="46">
        <v>0.84737373263630766</v>
      </c>
      <c r="BU78" s="46" t="s">
        <v>203</v>
      </c>
      <c r="BV78" s="46">
        <v>1.5613254476247365</v>
      </c>
      <c r="BW78" s="46">
        <v>3.6107462614494144</v>
      </c>
      <c r="BX78" s="46">
        <v>0.42506180796354953</v>
      </c>
      <c r="BY78" s="46">
        <v>2.1413244510782694</v>
      </c>
      <c r="BZ78" s="46">
        <v>0.54191806684309807</v>
      </c>
      <c r="CA78" s="46">
        <v>0.14188594879137745</v>
      </c>
      <c r="CB78" s="46">
        <v>0.52870276668572769</v>
      </c>
      <c r="CC78" s="46">
        <v>0.1003184578044593</v>
      </c>
      <c r="CD78" s="46">
        <v>0.71032971996386696</v>
      </c>
      <c r="CE78" s="46">
        <v>0.15677919696197853</v>
      </c>
      <c r="CF78" s="46">
        <v>0.42503431432409372</v>
      </c>
      <c r="CG78" s="46">
        <v>7.6206025267249816E-2</v>
      </c>
      <c r="CH78" s="46">
        <v>0.44715885209333062</v>
      </c>
      <c r="CI78" s="46">
        <v>7.6107181136120111E-2</v>
      </c>
      <c r="CJ78" s="46">
        <v>0.13023172996055332</v>
      </c>
      <c r="CK78" s="46">
        <v>2.4168530110079866E-2</v>
      </c>
      <c r="CL78" s="46">
        <v>6.5116583236112362</v>
      </c>
      <c r="CM78" s="46">
        <v>0.11252307283499748</v>
      </c>
      <c r="CN78" s="46">
        <v>3.3205490797603716E-2</v>
      </c>
    </row>
    <row r="79" spans="1:92" ht="12" customHeight="1">
      <c r="A79" s="17" t="s">
        <v>161</v>
      </c>
      <c r="B79" s="36">
        <v>220.63</v>
      </c>
      <c r="C79" s="36">
        <v>2942.2999999999997</v>
      </c>
      <c r="D79" s="36">
        <v>2968.1999999999994</v>
      </c>
      <c r="E79" s="36">
        <v>-1366.4999999999998</v>
      </c>
      <c r="F79" s="36" t="s">
        <v>194</v>
      </c>
      <c r="G79" s="97" t="s">
        <v>600</v>
      </c>
      <c r="H79" s="58" t="s">
        <v>212</v>
      </c>
      <c r="I79" s="58">
        <v>5</v>
      </c>
      <c r="J79" s="34">
        <v>33.850656089771803</v>
      </c>
      <c r="K79" s="22">
        <v>9.3627134953967184E-2</v>
      </c>
      <c r="L79" s="20">
        <v>2.1402738767620475</v>
      </c>
      <c r="M79" s="22">
        <v>15.419782308499904</v>
      </c>
      <c r="N79" s="22">
        <v>0.21059094925068517</v>
      </c>
      <c r="O79" s="20">
        <v>35.257836790749998</v>
      </c>
      <c r="P79" s="22">
        <v>1.5497862251451211</v>
      </c>
      <c r="Q79" s="22">
        <v>8.6547149698689999E-2</v>
      </c>
      <c r="R79" s="22">
        <v>4.9486416096072496E-2</v>
      </c>
      <c r="S79" s="22">
        <v>2.3794751494793664E-2</v>
      </c>
      <c r="T79" s="22">
        <v>12.478802992518665</v>
      </c>
      <c r="U79" s="20">
        <f t="shared" si="17"/>
        <v>101.16118468494176</v>
      </c>
      <c r="V79" s="20">
        <f t="shared" si="18"/>
        <v>88.682381692423093</v>
      </c>
      <c r="W79" s="20">
        <f t="shared" si="19"/>
        <v>1.1276196927911768</v>
      </c>
      <c r="X79" s="20"/>
      <c r="Y79" s="20">
        <f t="shared" si="20"/>
        <v>38.17066642072826</v>
      </c>
      <c r="Z79" s="20">
        <f t="shared" si="21"/>
        <v>0.10557580115371053</v>
      </c>
      <c r="AA79" s="20">
        <f t="shared" si="22"/>
        <v>2.4134149714034008</v>
      </c>
      <c r="AB79" s="20">
        <f t="shared" si="23"/>
        <v>17.387650189617485</v>
      </c>
      <c r="AC79" s="20">
        <f t="shared" si="24"/>
        <v>0.23746650149865992</v>
      </c>
      <c r="AD79" s="20">
        <f t="shared" si="25"/>
        <v>39.757431090466966</v>
      </c>
      <c r="AE79" s="20">
        <f t="shared" si="26"/>
        <v>1.7475694670901389</v>
      </c>
      <c r="AF79" s="20">
        <f t="shared" si="27"/>
        <v>9.7592270355188804E-2</v>
      </c>
      <c r="AG79" s="20">
        <f t="shared" si="28"/>
        <v>5.5801857315589613E-2</v>
      </c>
      <c r="AH79" s="20">
        <f t="shared" si="29"/>
        <v>2.6831430370601626E-2</v>
      </c>
      <c r="AI79" s="20">
        <f t="shared" si="30"/>
        <v>100</v>
      </c>
      <c r="AJ79" s="20"/>
      <c r="AK79" s="20">
        <f t="shared" si="31"/>
        <v>15.645407640617814</v>
      </c>
      <c r="AL79" s="20">
        <f t="shared" si="32"/>
        <v>14.863137258586923</v>
      </c>
      <c r="AM79" s="20">
        <f t="shared" si="33"/>
        <v>0.86832012405428904</v>
      </c>
      <c r="AO79" s="46">
        <v>10.75490752184079</v>
      </c>
      <c r="AP79" s="46">
        <v>51.135035621093408</v>
      </c>
      <c r="AQ79" s="27">
        <v>58.779691456057897</v>
      </c>
      <c r="AR79" s="27">
        <v>187.55492650870599</v>
      </c>
      <c r="AS79" s="27">
        <v>1718.5588214913701</v>
      </c>
      <c r="AT79" s="27">
        <v>201.684396351776</v>
      </c>
      <c r="AU79" s="27">
        <v>121.33843305410875</v>
      </c>
      <c r="AV79" s="27">
        <v>4.9238205072990455</v>
      </c>
      <c r="AW79" s="46">
        <v>3.7180687739355505</v>
      </c>
      <c r="AX79" s="46">
        <v>23.722688460630302</v>
      </c>
      <c r="AY79" s="46">
        <v>28.301010061067299</v>
      </c>
      <c r="BA79" s="17" t="s">
        <v>161</v>
      </c>
      <c r="BB79" s="34">
        <v>0.10381746524777169</v>
      </c>
      <c r="BC79" s="46">
        <v>52.902573374765417</v>
      </c>
      <c r="BD79" s="46">
        <v>61.827250143193794</v>
      </c>
      <c r="BE79" s="34">
        <v>0.21440041109347849</v>
      </c>
      <c r="BF79" s="34">
        <v>15.621233687868401</v>
      </c>
      <c r="BG79" s="46">
        <v>198.04164837934741</v>
      </c>
      <c r="BH79" s="46">
        <v>1675.7042196698042</v>
      </c>
      <c r="BI79" s="46">
        <v>196.05861924553705</v>
      </c>
      <c r="BJ79" s="46">
        <v>50.175068482757318</v>
      </c>
      <c r="BK79" s="46">
        <v>3.095448018541882</v>
      </c>
      <c r="BL79" s="46" t="s">
        <v>203</v>
      </c>
      <c r="BM79" s="46">
        <v>5.2261072382490097</v>
      </c>
      <c r="BN79" s="46">
        <v>5.8434989350239581</v>
      </c>
      <c r="BO79" s="46">
        <v>4.2736095592899881</v>
      </c>
      <c r="BP79" s="46">
        <v>24.542505001067028</v>
      </c>
      <c r="BQ79" s="46">
        <v>1.0062209001530846</v>
      </c>
      <c r="BR79" s="46" t="s">
        <v>203</v>
      </c>
      <c r="BS79" s="46" t="s">
        <v>203</v>
      </c>
      <c r="BT79" s="46">
        <v>0.8623142383048118</v>
      </c>
      <c r="BU79" s="46">
        <v>29.688781107013867</v>
      </c>
      <c r="BV79" s="46">
        <v>1.6241210522653291</v>
      </c>
      <c r="BW79" s="46">
        <v>3.5705276803409109</v>
      </c>
      <c r="BX79" s="46">
        <v>0.41711457908967919</v>
      </c>
      <c r="BY79" s="46">
        <v>1.8685352336373937</v>
      </c>
      <c r="BZ79" s="46">
        <v>0.45464927280151851</v>
      </c>
      <c r="CA79" s="46">
        <v>9.6231058385258389E-2</v>
      </c>
      <c r="CB79" s="46">
        <v>0.48240239340299573</v>
      </c>
      <c r="CC79" s="46">
        <v>8.6045846921158686E-2</v>
      </c>
      <c r="CD79" s="46">
        <v>0.60711069858899114</v>
      </c>
      <c r="CE79" s="46">
        <v>0.1421365677665134</v>
      </c>
      <c r="CF79" s="46">
        <v>0.43185283011339587</v>
      </c>
      <c r="CG79" s="46">
        <v>8.7028102998318216E-2</v>
      </c>
      <c r="CH79" s="46">
        <v>0.58023427242038994</v>
      </c>
      <c r="CI79" s="46">
        <v>9.4616536847182506E-2</v>
      </c>
      <c r="CJ79" s="46">
        <v>0.42867505757919644</v>
      </c>
      <c r="CK79" s="46">
        <v>5.8096997249778619E-2</v>
      </c>
      <c r="CL79" s="46">
        <v>1.0985850170234457</v>
      </c>
      <c r="CM79" s="46">
        <v>3.3664666063324402</v>
      </c>
      <c r="CN79" s="46">
        <v>0.18091525070818107</v>
      </c>
    </row>
    <row r="80" spans="1:92" ht="12" customHeight="1">
      <c r="A80" s="17" t="s">
        <v>132</v>
      </c>
      <c r="B80" s="18">
        <v>221.37</v>
      </c>
      <c r="C80" s="18">
        <v>2943.0699999999997</v>
      </c>
      <c r="D80" s="18">
        <v>2968.9699999999993</v>
      </c>
      <c r="E80" s="18">
        <v>-1367.2699999999998</v>
      </c>
      <c r="F80" s="36" t="s">
        <v>194</v>
      </c>
      <c r="G80" s="97" t="s">
        <v>600</v>
      </c>
      <c r="H80" s="58" t="s">
        <v>210</v>
      </c>
      <c r="I80" s="58">
        <v>0</v>
      </c>
      <c r="J80" s="22">
        <v>36.926141928184997</v>
      </c>
      <c r="K80" s="20">
        <v>0.12468402796421076</v>
      </c>
      <c r="L80" s="22">
        <v>2.5416593301494603</v>
      </c>
      <c r="M80" s="22">
        <v>12.661950628502339</v>
      </c>
      <c r="N80" s="20">
        <v>0.20284451101630704</v>
      </c>
      <c r="O80" s="22">
        <v>29.787823887566198</v>
      </c>
      <c r="P80" s="22">
        <v>5.0998616908554606</v>
      </c>
      <c r="Q80" s="22">
        <v>0.11932205264316612</v>
      </c>
      <c r="R80" s="22">
        <v>2.3023773702847021E-2</v>
      </c>
      <c r="S80" s="22">
        <v>3.3323516301295751E-3</v>
      </c>
      <c r="T80" s="34">
        <v>12.041659493888849</v>
      </c>
      <c r="U80" s="20">
        <f t="shared" si="17"/>
        <v>99.532303676103965</v>
      </c>
      <c r="V80" s="20">
        <f t="shared" si="18"/>
        <v>87.490644182215121</v>
      </c>
      <c r="W80" s="20">
        <f t="shared" si="19"/>
        <v>1.1429793543608147</v>
      </c>
      <c r="X80" s="20"/>
      <c r="Y80" s="20">
        <f t="shared" si="20"/>
        <v>42.205817860112695</v>
      </c>
      <c r="Z80" s="20">
        <f t="shared" si="21"/>
        <v>0.14251126978163936</v>
      </c>
      <c r="AA80" s="20">
        <f t="shared" si="22"/>
        <v>2.9050641401793706</v>
      </c>
      <c r="AB80" s="20">
        <f t="shared" si="23"/>
        <v>14.472348154314115</v>
      </c>
      <c r="AC80" s="20">
        <f t="shared" si="24"/>
        <v>0.23184708823705377</v>
      </c>
      <c r="AD80" s="20">
        <f t="shared" si="25"/>
        <v>34.046867714824067</v>
      </c>
      <c r="AE80" s="20">
        <f t="shared" si="26"/>
        <v>5.8290366227434269</v>
      </c>
      <c r="AF80" s="20">
        <f t="shared" si="27"/>
        <v>0.13638264269109315</v>
      </c>
      <c r="AG80" s="20">
        <f t="shared" si="28"/>
        <v>2.6315698001829591E-2</v>
      </c>
      <c r="AH80" s="20">
        <f t="shared" si="29"/>
        <v>3.8088091147087102E-3</v>
      </c>
      <c r="AI80" s="20">
        <f t="shared" si="30"/>
        <v>100</v>
      </c>
      <c r="AJ80" s="20"/>
      <c r="AK80" s="20">
        <f t="shared" si="31"/>
        <v>13.022218869251843</v>
      </c>
      <c r="AL80" s="20">
        <f t="shared" si="32"/>
        <v>12.37110792578925</v>
      </c>
      <c r="AM80" s="20">
        <f t="shared" si="33"/>
        <v>0.72273314724347781</v>
      </c>
      <c r="AN80" s="66"/>
      <c r="AO80" s="46">
        <v>30.370401941490432</v>
      </c>
      <c r="AP80" s="27">
        <v>108.89041519802689</v>
      </c>
      <c r="AQ80" s="27">
        <v>726.59971484227594</v>
      </c>
      <c r="AR80" s="27">
        <v>168.82447281905203</v>
      </c>
      <c r="AS80" s="27">
        <v>1536.0667718119762</v>
      </c>
      <c r="AT80" s="27">
        <v>552.47863375949771</v>
      </c>
      <c r="AU80" s="27">
        <v>66.614622367175087</v>
      </c>
      <c r="AV80" s="46">
        <v>11.739381512187855</v>
      </c>
      <c r="AW80" s="46">
        <v>6.785630589774156</v>
      </c>
      <c r="AX80" s="46">
        <v>11.955112919611301</v>
      </c>
      <c r="AY80" s="46">
        <v>15.789392256639699</v>
      </c>
      <c r="AZ80" s="46"/>
      <c r="BA80" s="17" t="s">
        <v>132</v>
      </c>
      <c r="BB80" s="34" t="s">
        <v>203</v>
      </c>
      <c r="BC80" s="46" t="s">
        <v>203</v>
      </c>
      <c r="BD80" s="46" t="s">
        <v>203</v>
      </c>
      <c r="BE80" s="34" t="s">
        <v>203</v>
      </c>
      <c r="BF80" s="34" t="s">
        <v>203</v>
      </c>
      <c r="BG80" s="46" t="s">
        <v>203</v>
      </c>
      <c r="BH80" s="46" t="s">
        <v>203</v>
      </c>
      <c r="BI80" s="46" t="s">
        <v>203</v>
      </c>
      <c r="BJ80" s="46" t="s">
        <v>203</v>
      </c>
      <c r="BK80" s="46">
        <v>4.3440173234401316</v>
      </c>
      <c r="BL80" s="46" t="s">
        <v>203</v>
      </c>
      <c r="BM80" s="46">
        <v>1.1061420433448781</v>
      </c>
      <c r="BN80" s="46" t="s">
        <v>203</v>
      </c>
      <c r="BO80" s="46" t="s">
        <v>203</v>
      </c>
      <c r="BP80" s="46" t="s">
        <v>203</v>
      </c>
      <c r="BQ80" s="46">
        <v>0.46484304295857071</v>
      </c>
      <c r="BR80" s="46" t="s">
        <v>203</v>
      </c>
      <c r="BS80" s="46" t="s">
        <v>203</v>
      </c>
      <c r="BT80" s="46">
        <v>0.60518581510689551</v>
      </c>
      <c r="BU80" s="46" t="s">
        <v>203</v>
      </c>
      <c r="BV80" s="46">
        <v>1.8845853921102877</v>
      </c>
      <c r="BW80" s="46">
        <v>4.3001157200477733</v>
      </c>
      <c r="BX80" s="46">
        <v>0.60253715539165631</v>
      </c>
      <c r="BY80" s="46">
        <v>2.8310094338211131</v>
      </c>
      <c r="BZ80" s="46">
        <v>0.77351042694111793</v>
      </c>
      <c r="CA80" s="46">
        <v>0.16353931726058407</v>
      </c>
      <c r="CB80" s="46">
        <v>0.70105256473218092</v>
      </c>
      <c r="CC80" s="46">
        <v>0.13073335722841661</v>
      </c>
      <c r="CD80" s="46">
        <v>0.89428782275750929</v>
      </c>
      <c r="CE80" s="46">
        <v>0.1961117731308602</v>
      </c>
      <c r="CF80" s="46">
        <v>0.58969903116678724</v>
      </c>
      <c r="CG80" s="46">
        <v>0.1057449017233236</v>
      </c>
      <c r="CH80" s="46">
        <v>0.63403443741642129</v>
      </c>
      <c r="CI80" s="46">
        <v>0.11744842463656842</v>
      </c>
      <c r="CJ80" s="46">
        <v>0.22208666511208869</v>
      </c>
      <c r="CK80" s="46">
        <v>2.659351986506792E-2</v>
      </c>
      <c r="CL80" s="46">
        <v>1.8556514135889721</v>
      </c>
      <c r="CM80" s="46">
        <v>0.17897510267209221</v>
      </c>
      <c r="CN80" s="46">
        <v>3.8460201444832691E-2</v>
      </c>
    </row>
    <row r="81" spans="1:92" ht="12" customHeight="1">
      <c r="A81" s="17" t="s">
        <v>131</v>
      </c>
      <c r="B81" s="18">
        <v>221.5</v>
      </c>
      <c r="C81" s="36">
        <v>2943.2</v>
      </c>
      <c r="D81" s="36">
        <v>2969.0999999999995</v>
      </c>
      <c r="E81" s="36">
        <v>-1367.3999999999999</v>
      </c>
      <c r="F81" s="36" t="s">
        <v>194</v>
      </c>
      <c r="G81" s="97" t="s">
        <v>600</v>
      </c>
      <c r="H81" s="58" t="s">
        <v>210</v>
      </c>
      <c r="I81" s="58">
        <v>0</v>
      </c>
      <c r="J81" s="22">
        <v>28.6797259495407</v>
      </c>
      <c r="K81" s="20">
        <v>4.8751331780386348E-2</v>
      </c>
      <c r="L81" s="22">
        <v>4.9749782240003695</v>
      </c>
      <c r="M81" s="22">
        <v>13.207885107470499</v>
      </c>
      <c r="N81" s="20">
        <v>0.19171806317589912</v>
      </c>
      <c r="O81" s="22">
        <v>29.964467842120001</v>
      </c>
      <c r="P81" s="22">
        <v>8.4478660761511399</v>
      </c>
      <c r="Q81" s="22">
        <v>9.9627471809983978E-2</v>
      </c>
      <c r="R81" s="22">
        <v>5.7000892916391786E-2</v>
      </c>
      <c r="S81" s="22">
        <v>5.5807669033777901E-3</v>
      </c>
      <c r="T81" s="34">
        <v>15.464544816288353</v>
      </c>
      <c r="U81" s="20">
        <f t="shared" si="17"/>
        <v>101.14214654215711</v>
      </c>
      <c r="V81" s="20">
        <f t="shared" si="18"/>
        <v>85.677601725868755</v>
      </c>
      <c r="W81" s="20">
        <f t="shared" si="19"/>
        <v>1.1671661902950636</v>
      </c>
      <c r="X81" s="20"/>
      <c r="Y81" s="20">
        <f t="shared" si="20"/>
        <v>33.474006475231896</v>
      </c>
      <c r="Z81" s="20">
        <f t="shared" si="21"/>
        <v>5.6900906185924194E-2</v>
      </c>
      <c r="AA81" s="20">
        <f t="shared" si="22"/>
        <v>5.8066263805074128</v>
      </c>
      <c r="AB81" s="20">
        <f t="shared" si="23"/>
        <v>15.415796942741249</v>
      </c>
      <c r="AC81" s="20">
        <f t="shared" si="24"/>
        <v>0.22376684140776251</v>
      </c>
      <c r="AD81" s="20">
        <f t="shared" si="25"/>
        <v>34.973513775506149</v>
      </c>
      <c r="AE81" s="20">
        <f t="shared" si="26"/>
        <v>9.8600636642242332</v>
      </c>
      <c r="AF81" s="20">
        <f t="shared" si="27"/>
        <v>0.11628181672118784</v>
      </c>
      <c r="AG81" s="20">
        <f t="shared" si="28"/>
        <v>6.6529515028641878E-2</v>
      </c>
      <c r="AH81" s="20">
        <f t="shared" si="29"/>
        <v>6.5136824455402347E-3</v>
      </c>
      <c r="AI81" s="20">
        <f t="shared" si="30"/>
        <v>100</v>
      </c>
      <c r="AJ81" s="20"/>
      <c r="AK81" s="20">
        <f t="shared" si="31"/>
        <v>13.871134089078577</v>
      </c>
      <c r="AL81" s="20">
        <f t="shared" si="32"/>
        <v>13.177577384624648</v>
      </c>
      <c r="AM81" s="20">
        <f t="shared" si="33"/>
        <v>0.7698479419438613</v>
      </c>
      <c r="AN81" s="66"/>
      <c r="AO81" s="46">
        <v>5.1530055054875312</v>
      </c>
      <c r="AP81" s="27">
        <v>9.374028531225381</v>
      </c>
      <c r="AQ81" s="27">
        <v>10.840322775257199</v>
      </c>
      <c r="AR81" s="27">
        <v>726.80593749142702</v>
      </c>
      <c r="AS81" s="27">
        <v>4929.8047794288113</v>
      </c>
      <c r="AT81" s="27">
        <v>875.02099372766224</v>
      </c>
      <c r="AU81" s="27">
        <v>53.284518969859576</v>
      </c>
      <c r="AV81" s="46">
        <v>19.939332803816207</v>
      </c>
      <c r="AW81" s="46">
        <v>1.14632416195197</v>
      </c>
      <c r="AX81" s="46">
        <v>2.2069654125106299</v>
      </c>
      <c r="AY81" s="46">
        <v>19.409373655517498</v>
      </c>
      <c r="AZ81" s="46"/>
      <c r="BA81" s="17" t="s">
        <v>131</v>
      </c>
      <c r="BB81" s="34" t="s">
        <v>203</v>
      </c>
      <c r="BC81" s="46" t="s">
        <v>203</v>
      </c>
      <c r="BD81" s="46" t="s">
        <v>203</v>
      </c>
      <c r="BE81" s="34" t="s">
        <v>203</v>
      </c>
      <c r="BF81" s="34" t="s">
        <v>203</v>
      </c>
      <c r="BG81" s="46" t="s">
        <v>203</v>
      </c>
      <c r="BH81" s="46" t="s">
        <v>203</v>
      </c>
      <c r="BI81" s="46" t="s">
        <v>203</v>
      </c>
      <c r="BJ81" s="46" t="s">
        <v>203</v>
      </c>
      <c r="BK81" s="46">
        <v>5.9256552240720666</v>
      </c>
      <c r="BL81" s="46" t="s">
        <v>203</v>
      </c>
      <c r="BM81" s="46">
        <v>1.5336846640521344</v>
      </c>
      <c r="BN81" s="46" t="s">
        <v>203</v>
      </c>
      <c r="BO81" s="46" t="s">
        <v>203</v>
      </c>
      <c r="BP81" s="46" t="s">
        <v>203</v>
      </c>
      <c r="BQ81" s="46">
        <v>0.40753427324242181</v>
      </c>
      <c r="BR81" s="46" t="s">
        <v>203</v>
      </c>
      <c r="BS81" s="46" t="s">
        <v>203</v>
      </c>
      <c r="BT81" s="46">
        <v>1.3039674087326092</v>
      </c>
      <c r="BU81" s="46" t="s">
        <v>203</v>
      </c>
      <c r="BV81" s="46">
        <v>0.82529492887613465</v>
      </c>
      <c r="BW81" s="46">
        <v>1.742227536528113</v>
      </c>
      <c r="BX81" s="46">
        <v>0.17205773898239929</v>
      </c>
      <c r="BY81" s="46">
        <v>0.8749272424968404</v>
      </c>
      <c r="BZ81" s="46">
        <v>0.17517257161658195</v>
      </c>
      <c r="CA81" s="46">
        <v>4.973995416384306E-2</v>
      </c>
      <c r="CB81" s="46">
        <v>0.161078328032668</v>
      </c>
      <c r="CC81" s="46">
        <v>1.6830067024598501E-2</v>
      </c>
      <c r="CD81" s="46">
        <v>0.12932464172845565</v>
      </c>
      <c r="CE81" s="46">
        <v>2.7460977666647016E-2</v>
      </c>
      <c r="CF81" s="46">
        <v>9.237728762594058E-2</v>
      </c>
      <c r="CG81" s="46">
        <v>2.165882157884717E-2</v>
      </c>
      <c r="CH81" s="46">
        <v>0.14325327230134033</v>
      </c>
      <c r="CI81" s="46">
        <v>3.4466545714773755E-2</v>
      </c>
      <c r="CJ81" s="46">
        <v>5.9482283243249785E-2</v>
      </c>
      <c r="CK81" s="46">
        <v>2.6203674430561E-2</v>
      </c>
      <c r="CL81" s="46">
        <v>1.9895261932683079</v>
      </c>
      <c r="CM81" s="46">
        <v>2.5241329839755001E-2</v>
      </c>
      <c r="CN81" s="46">
        <v>2.2366078832484999E-2</v>
      </c>
    </row>
    <row r="82" spans="1:92" ht="12" customHeight="1">
      <c r="A82" s="17" t="s">
        <v>130</v>
      </c>
      <c r="B82" s="18">
        <v>221.7</v>
      </c>
      <c r="C82" s="36">
        <v>2943.3999999999996</v>
      </c>
      <c r="D82" s="36">
        <v>2969.2999999999993</v>
      </c>
      <c r="E82" s="36">
        <v>-1367.5999999999997</v>
      </c>
      <c r="F82" s="18" t="s">
        <v>195</v>
      </c>
      <c r="G82" s="97" t="s">
        <v>403</v>
      </c>
      <c r="H82" s="58" t="s">
        <v>210</v>
      </c>
      <c r="I82" s="58">
        <v>0</v>
      </c>
      <c r="J82" s="22">
        <v>46.174577003079001</v>
      </c>
      <c r="K82" s="20">
        <v>4.5211499067846092E-2</v>
      </c>
      <c r="L82" s="22">
        <v>29.5173267234461</v>
      </c>
      <c r="M82" s="22">
        <v>1.5284104427966259</v>
      </c>
      <c r="N82" s="20">
        <v>3.0243238131051852E-2</v>
      </c>
      <c r="O82" s="22">
        <v>0.95581846033165074</v>
      </c>
      <c r="P82" s="22">
        <v>16.305500455426348</v>
      </c>
      <c r="Q82" s="22">
        <v>2.3408259235982873</v>
      </c>
      <c r="R82" s="22">
        <v>0.28421397859431619</v>
      </c>
      <c r="S82" s="22">
        <v>3.3549731166163999E-3</v>
      </c>
      <c r="T82" s="34">
        <v>1.6002567747260468</v>
      </c>
      <c r="U82" s="20">
        <f t="shared" si="17"/>
        <v>98.785739472313892</v>
      </c>
      <c r="V82" s="20">
        <f t="shared" si="18"/>
        <v>97.185482697587844</v>
      </c>
      <c r="W82" s="20">
        <f t="shared" si="19"/>
        <v>1.0289602646844909</v>
      </c>
      <c r="X82" s="20"/>
      <c r="Y82" s="20">
        <f t="shared" si="20"/>
        <v>47.511804974782571</v>
      </c>
      <c r="Z82" s="20">
        <f t="shared" si="21"/>
        <v>4.6520836047633525E-2</v>
      </c>
      <c r="AA82" s="20">
        <f t="shared" si="22"/>
        <v>30.372156318135694</v>
      </c>
      <c r="AB82" s="20">
        <f t="shared" si="23"/>
        <v>1.572673613766556</v>
      </c>
      <c r="AC82" s="20">
        <f t="shared" si="24"/>
        <v>3.1119090312243202E-2</v>
      </c>
      <c r="AD82" s="20">
        <f t="shared" si="25"/>
        <v>0.98349921593317791</v>
      </c>
      <c r="AE82" s="20">
        <f t="shared" si="26"/>
        <v>16.777712064428581</v>
      </c>
      <c r="AF82" s="20">
        <f t="shared" si="27"/>
        <v>2.4086168619260113</v>
      </c>
      <c r="AG82" s="20">
        <f t="shared" si="28"/>
        <v>0.2924448906414398</v>
      </c>
      <c r="AH82" s="20">
        <f t="shared" si="29"/>
        <v>3.4521340260829621E-3</v>
      </c>
      <c r="AI82" s="20">
        <f t="shared" si="30"/>
        <v>100</v>
      </c>
      <c r="AJ82" s="20"/>
      <c r="AK82" s="20">
        <f t="shared" si="31"/>
        <v>1.4150917176671471</v>
      </c>
      <c r="AL82" s="20">
        <f t="shared" si="32"/>
        <v>1.3443371317837898</v>
      </c>
      <c r="AM82" s="20">
        <f t="shared" si="33"/>
        <v>7.853759033052668E-2</v>
      </c>
      <c r="AN82" s="66"/>
      <c r="AO82" s="46">
        <v>1.7736916257523632</v>
      </c>
      <c r="AP82" s="27">
        <v>3.0619367857431419</v>
      </c>
      <c r="AQ82" s="27">
        <v>5.1691110158167</v>
      </c>
      <c r="AR82" s="27">
        <v>18.476573762588842</v>
      </c>
      <c r="AS82" s="27">
        <v>976.03999106359572</v>
      </c>
      <c r="AT82" s="27">
        <v>683.6088046580204</v>
      </c>
      <c r="AU82" s="27">
        <v>55.095921906475787</v>
      </c>
      <c r="AV82" s="46">
        <v>295.96565440188914</v>
      </c>
      <c r="AW82" s="46">
        <v>0.60233228659813176</v>
      </c>
      <c r="AX82" s="46">
        <v>1.7587591277326999</v>
      </c>
      <c r="AY82" s="46">
        <v>106.46019815957985</v>
      </c>
      <c r="AZ82" s="46"/>
      <c r="BA82" s="17" t="s">
        <v>130</v>
      </c>
      <c r="BB82" s="34" t="s">
        <v>203</v>
      </c>
      <c r="BC82" s="46" t="s">
        <v>203</v>
      </c>
      <c r="BD82" s="46" t="s">
        <v>203</v>
      </c>
      <c r="BE82" s="34" t="s">
        <v>203</v>
      </c>
      <c r="BF82" s="34" t="s">
        <v>203</v>
      </c>
      <c r="BG82" s="46" t="s">
        <v>203</v>
      </c>
      <c r="BH82" s="46" t="s">
        <v>203</v>
      </c>
      <c r="BI82" s="46" t="s">
        <v>203</v>
      </c>
      <c r="BJ82" s="46" t="s">
        <v>203</v>
      </c>
      <c r="BK82" s="46">
        <v>17.430227002240972</v>
      </c>
      <c r="BL82" s="46" t="s">
        <v>203</v>
      </c>
      <c r="BM82" s="46">
        <v>5.4426089114812308</v>
      </c>
      <c r="BN82" s="46" t="s">
        <v>203</v>
      </c>
      <c r="BO82" s="46" t="s">
        <v>203</v>
      </c>
      <c r="BP82" s="46" t="s">
        <v>203</v>
      </c>
      <c r="BQ82" s="46">
        <v>0.96623217948580098</v>
      </c>
      <c r="BR82" s="46" t="s">
        <v>203</v>
      </c>
      <c r="BS82" s="46" t="s">
        <v>203</v>
      </c>
      <c r="BT82" s="46">
        <v>0.64072493542506093</v>
      </c>
      <c r="BU82" s="46" t="s">
        <v>203</v>
      </c>
      <c r="BV82" s="46">
        <v>2.0694825127659606</v>
      </c>
      <c r="BW82" s="46">
        <v>3.3178930409726699</v>
      </c>
      <c r="BX82" s="46">
        <v>0.37167623546516387</v>
      </c>
      <c r="BY82" s="46">
        <v>1.3063583596192347</v>
      </c>
      <c r="BZ82" s="46">
        <v>0.29721458713068399</v>
      </c>
      <c r="CA82" s="46">
        <v>0.37415280302319376</v>
      </c>
      <c r="CB82" s="46">
        <v>0.14374186406889183</v>
      </c>
      <c r="CC82" s="46">
        <v>1.6040036950591099E-2</v>
      </c>
      <c r="CD82" s="46">
        <v>0.1028497316130023</v>
      </c>
      <c r="CE82" s="46">
        <v>1.568517630520843E-2</v>
      </c>
      <c r="CF82" s="46">
        <v>4.6775509528738053E-2</v>
      </c>
      <c r="CG82" s="46">
        <v>9.696534463598425E-3</v>
      </c>
      <c r="CH82" s="46">
        <v>5.2341820442655278E-2</v>
      </c>
      <c r="CI82" s="46">
        <v>1.0501490652771801E-2</v>
      </c>
      <c r="CJ82" s="46">
        <v>4.6502873786861E-2</v>
      </c>
      <c r="CK82" s="46">
        <v>6.5298652569063004E-2</v>
      </c>
      <c r="CL82" s="46">
        <v>8.5655309114393621</v>
      </c>
      <c r="CM82" s="46">
        <v>4.6696693896657912E-2</v>
      </c>
      <c r="CN82" s="46">
        <v>2.3661407211409208E-2</v>
      </c>
    </row>
    <row r="83" spans="1:92" ht="12" customHeight="1">
      <c r="A83" s="17" t="s">
        <v>180</v>
      </c>
      <c r="B83" s="18">
        <v>221.9</v>
      </c>
      <c r="C83" s="36">
        <v>2943.6</v>
      </c>
      <c r="D83" s="36">
        <v>2969.4999999999995</v>
      </c>
      <c r="E83" s="36">
        <v>-1367.8</v>
      </c>
      <c r="F83" s="18" t="s">
        <v>195</v>
      </c>
      <c r="G83" s="97" t="s">
        <v>591</v>
      </c>
      <c r="H83" s="58" t="s">
        <v>171</v>
      </c>
      <c r="I83" s="58">
        <v>7</v>
      </c>
      <c r="J83" s="22">
        <v>47.783126084283509</v>
      </c>
      <c r="K83" s="20">
        <v>9.5503803433066276E-2</v>
      </c>
      <c r="L83" s="22">
        <v>22.877920880868437</v>
      </c>
      <c r="M83" s="22">
        <v>5.3556459354952741</v>
      </c>
      <c r="N83" s="20">
        <v>7.8274636797853195E-2</v>
      </c>
      <c r="O83" s="22">
        <v>6.4459292845329257</v>
      </c>
      <c r="P83" s="22">
        <v>12.325356710809031</v>
      </c>
      <c r="Q83" s="22">
        <v>0.998213953321757</v>
      </c>
      <c r="R83" s="22">
        <v>0.23302799257526771</v>
      </c>
      <c r="S83" s="22">
        <v>9.6892392319957478E-3</v>
      </c>
      <c r="T83" s="34">
        <v>3.535504431829406</v>
      </c>
      <c r="U83" s="20">
        <f t="shared" si="17"/>
        <v>99.738192953178526</v>
      </c>
      <c r="V83" s="20">
        <f t="shared" si="18"/>
        <v>96.202688521349117</v>
      </c>
      <c r="W83" s="20">
        <f t="shared" si="19"/>
        <v>1.0394719891618018</v>
      </c>
      <c r="X83" s="20"/>
      <c r="Y83" s="20">
        <f t="shared" si="20"/>
        <v>49.669221119199356</v>
      </c>
      <c r="Z83" s="20">
        <f t="shared" si="21"/>
        <v>9.9273528527087124E-2</v>
      </c>
      <c r="AA83" s="20">
        <f t="shared" si="22"/>
        <v>23.780957925922635</v>
      </c>
      <c r="AB83" s="20">
        <f t="shared" si="23"/>
        <v>5.5670439338155919</v>
      </c>
      <c r="AC83" s="20">
        <f t="shared" si="24"/>
        <v>8.1364292413182035E-2</v>
      </c>
      <c r="AD83" s="20">
        <f t="shared" si="25"/>
        <v>6.7003629353897507</v>
      </c>
      <c r="AE83" s="20">
        <f t="shared" si="26"/>
        <v>12.811863057313426</v>
      </c>
      <c r="AF83" s="20">
        <f t="shared" si="27"/>
        <v>1.0376154436684328</v>
      </c>
      <c r="AG83" s="20">
        <f t="shared" si="28"/>
        <v>0.24222607097259513</v>
      </c>
      <c r="AH83" s="20">
        <f t="shared" si="29"/>
        <v>1.0071692777947189E-2</v>
      </c>
      <c r="AI83" s="20">
        <f t="shared" si="30"/>
        <v>100</v>
      </c>
      <c r="AJ83" s="20"/>
      <c r="AK83" s="20">
        <f t="shared" si="31"/>
        <v>5.0092261316472699</v>
      </c>
      <c r="AL83" s="20">
        <f t="shared" si="32"/>
        <v>4.7587648250649064</v>
      </c>
      <c r="AM83" s="20">
        <f t="shared" si="33"/>
        <v>0.27801205030642356</v>
      </c>
      <c r="AN83" s="66"/>
      <c r="AO83" s="46">
        <v>6.915557595681773</v>
      </c>
      <c r="AP83" s="27">
        <v>35.256476788224575</v>
      </c>
      <c r="AQ83" s="27">
        <v>148.37585568452107</v>
      </c>
      <c r="AR83" s="27">
        <v>24.315267729604116</v>
      </c>
      <c r="AS83" s="27">
        <v>339.93272551338703</v>
      </c>
      <c r="AT83" s="27">
        <v>26.842780826833</v>
      </c>
      <c r="AU83" s="27">
        <v>65.839033650620777</v>
      </c>
      <c r="AV83" s="46">
        <v>237.74383132644985</v>
      </c>
      <c r="AW83" s="46">
        <v>2.2052150033798115</v>
      </c>
      <c r="AX83" s="46">
        <v>5.7874585202426605</v>
      </c>
      <c r="AY83" s="46">
        <v>51.403062999788311</v>
      </c>
      <c r="AZ83" s="46"/>
      <c r="BA83" s="17" t="s">
        <v>180</v>
      </c>
      <c r="BB83" s="34">
        <v>9.4567682676788445E-2</v>
      </c>
      <c r="BC83" s="46">
        <v>36.624657623126602</v>
      </c>
      <c r="BD83" s="46">
        <v>150.14325864082628</v>
      </c>
      <c r="BE83" s="34">
        <v>8.5418780800914126E-2</v>
      </c>
      <c r="BF83" s="34">
        <v>8.5824160604362785</v>
      </c>
      <c r="BG83" s="46">
        <v>24.352880608429501</v>
      </c>
      <c r="BH83" s="46">
        <v>329.09278323844097</v>
      </c>
      <c r="BI83" s="46">
        <v>26.970042415045832</v>
      </c>
      <c r="BJ83" s="46">
        <v>59.918719583978103</v>
      </c>
      <c r="BK83" s="46">
        <v>12.424441224088802</v>
      </c>
      <c r="BL83" s="46" t="s">
        <v>203</v>
      </c>
      <c r="BM83" s="46">
        <v>2.0245807174589254</v>
      </c>
      <c r="BN83" s="46">
        <v>240.00616169917265</v>
      </c>
      <c r="BO83" s="46">
        <v>2.0697074869471592</v>
      </c>
      <c r="BP83" s="46">
        <v>4.7705474803121977</v>
      </c>
      <c r="BQ83" s="46">
        <v>0.72951050708418863</v>
      </c>
      <c r="BR83" s="46" t="s">
        <v>203</v>
      </c>
      <c r="BS83" s="46" t="s">
        <v>203</v>
      </c>
      <c r="BT83" s="46">
        <v>0.48241656284814544</v>
      </c>
      <c r="BU83" s="46">
        <v>56.54501694608112</v>
      </c>
      <c r="BV83" s="46">
        <v>2.3369708388584995</v>
      </c>
      <c r="BW83" s="46">
        <v>4.0519611547057695</v>
      </c>
      <c r="BX83" s="46">
        <v>0.49021458927624573</v>
      </c>
      <c r="BY83" s="46">
        <v>1.6340611753200784</v>
      </c>
      <c r="BZ83" s="46">
        <v>0.3528537630707258</v>
      </c>
      <c r="CA83" s="46">
        <v>0.30072621291167784</v>
      </c>
      <c r="CB83" s="46">
        <v>0.32308357811446203</v>
      </c>
      <c r="CC83" s="46">
        <v>5.8519482688230755E-2</v>
      </c>
      <c r="CD83" s="46">
        <v>0.34861595999462386</v>
      </c>
      <c r="CE83" s="46">
        <v>7.1452411414856448E-2</v>
      </c>
      <c r="CF83" s="46">
        <v>0.20114174358171832</v>
      </c>
      <c r="CG83" s="46">
        <v>2.5350853734248946E-2</v>
      </c>
      <c r="CH83" s="46">
        <v>0.16612709904069933</v>
      </c>
      <c r="CI83" s="46">
        <v>4.1858869831805402E-2</v>
      </c>
      <c r="CJ83" s="46">
        <v>0.10840902438889191</v>
      </c>
      <c r="CK83" s="46">
        <v>4.5002673113150531E-2</v>
      </c>
      <c r="CL83" s="46">
        <v>0.77170465636217433</v>
      </c>
      <c r="CM83" s="46">
        <v>2.7875846696584561</v>
      </c>
      <c r="CN83" s="46">
        <v>4.5234275087931756E-2</v>
      </c>
    </row>
    <row r="84" spans="1:92" ht="12" customHeight="1">
      <c r="A84" s="17" t="s">
        <v>92</v>
      </c>
      <c r="B84" s="36">
        <v>223.71</v>
      </c>
      <c r="C84" s="36">
        <v>2945.41</v>
      </c>
      <c r="D84" s="36">
        <v>2971.3099999999995</v>
      </c>
      <c r="E84" s="36">
        <v>-1369.61</v>
      </c>
      <c r="F84" s="18" t="s">
        <v>195</v>
      </c>
      <c r="G84" s="97" t="s">
        <v>592</v>
      </c>
      <c r="H84" s="58" t="s">
        <v>213</v>
      </c>
      <c r="I84" s="58">
        <v>4</v>
      </c>
      <c r="J84" s="22">
        <v>48.096285527553306</v>
      </c>
      <c r="K84" s="20">
        <v>5.8132934905853556E-2</v>
      </c>
      <c r="L84" s="22">
        <v>28.007148143792516</v>
      </c>
      <c r="M84" s="20">
        <v>3.3638805292406557</v>
      </c>
      <c r="N84" s="20">
        <v>4.1190874595534673E-2</v>
      </c>
      <c r="O84" s="22">
        <v>3.8351715300618263</v>
      </c>
      <c r="P84" s="22">
        <v>13.927946271084915</v>
      </c>
      <c r="Q84" s="22">
        <v>2.1094506255158496</v>
      </c>
      <c r="R84" s="22">
        <v>0.15824541561011862</v>
      </c>
      <c r="S84" s="22">
        <v>4.0527657243301157E-3</v>
      </c>
      <c r="T84" s="22">
        <v>1.037152165466146</v>
      </c>
      <c r="U84" s="20">
        <f t="shared" si="17"/>
        <v>100.63865678355106</v>
      </c>
      <c r="V84" s="20">
        <f t="shared" si="18"/>
        <v>99.601504618084917</v>
      </c>
      <c r="W84" s="20">
        <f t="shared" si="19"/>
        <v>1.0040008972097669</v>
      </c>
      <c r="X84" s="20"/>
      <c r="Y84" s="20">
        <f t="shared" si="20"/>
        <v>48.288713822120648</v>
      </c>
      <c r="Z84" s="20">
        <f t="shared" si="21"/>
        <v>5.8365518802913949E-2</v>
      </c>
      <c r="AA84" s="20">
        <f t="shared" si="22"/>
        <v>28.119201864654546</v>
      </c>
      <c r="AB84" s="20">
        <f t="shared" si="23"/>
        <v>3.3773390694640839</v>
      </c>
      <c r="AC84" s="20">
        <f t="shared" si="24"/>
        <v>4.1355675050771805E-2</v>
      </c>
      <c r="AD84" s="20">
        <f t="shared" si="25"/>
        <v>3.8505156571354284</v>
      </c>
      <c r="AE84" s="20">
        <f t="shared" si="26"/>
        <v>13.983670552458682</v>
      </c>
      <c r="AF84" s="20">
        <f t="shared" si="27"/>
        <v>2.117890320637617</v>
      </c>
      <c r="AG84" s="20">
        <f t="shared" si="28"/>
        <v>0.15887853925189155</v>
      </c>
      <c r="AH84" s="20">
        <f t="shared" si="29"/>
        <v>4.0689804234084271E-3</v>
      </c>
      <c r="AI84" s="20">
        <f t="shared" si="30"/>
        <v>100</v>
      </c>
      <c r="AJ84" s="20"/>
      <c r="AK84" s="20">
        <f t="shared" si="31"/>
        <v>3.0389296947037829</v>
      </c>
      <c r="AL84" s="20">
        <f t="shared" si="32"/>
        <v>2.8869832099685935</v>
      </c>
      <c r="AM84" s="20">
        <f t="shared" si="33"/>
        <v>0.16866059805606032</v>
      </c>
      <c r="AN84" s="61"/>
      <c r="AO84" s="35">
        <v>1.6718955132388702</v>
      </c>
      <c r="AP84" s="24">
        <v>11.71606688981691</v>
      </c>
      <c r="AQ84" s="24">
        <v>3.3880261897730217</v>
      </c>
      <c r="AR84" s="24">
        <v>24.865305759876847</v>
      </c>
      <c r="AS84" s="24">
        <v>200.75741177512134</v>
      </c>
      <c r="AT84" s="24">
        <v>30.495156302612251</v>
      </c>
      <c r="AU84" s="24">
        <v>9.7320334061439002</v>
      </c>
      <c r="AV84" s="24">
        <v>286.13251195778389</v>
      </c>
      <c r="AW84" s="24">
        <v>0.89556977942341354</v>
      </c>
      <c r="AX84" s="35">
        <v>2.9227466153545163</v>
      </c>
      <c r="AY84" s="35">
        <v>63.194202651551109</v>
      </c>
      <c r="BA84" s="17" t="s">
        <v>92</v>
      </c>
      <c r="BB84" s="34">
        <v>6.4151940949586997E-2</v>
      </c>
      <c r="BC84" s="46">
        <v>9.0276883071462137</v>
      </c>
      <c r="BD84" s="46">
        <v>1.3118673960759244</v>
      </c>
      <c r="BE84" s="34">
        <v>4.6042918186613303E-2</v>
      </c>
      <c r="BF84" s="34">
        <v>3.1176833142059528</v>
      </c>
      <c r="BG84" s="46">
        <v>26.706864526590834</v>
      </c>
      <c r="BH84" s="46">
        <v>200.11619530375401</v>
      </c>
      <c r="BI84" s="46">
        <v>32.435072132967491</v>
      </c>
      <c r="BJ84" s="46">
        <v>12.312198068579871</v>
      </c>
      <c r="BK84" s="46">
        <v>15.947872180363449</v>
      </c>
      <c r="BL84" s="46">
        <v>0.13006592869114525</v>
      </c>
      <c r="BM84" s="46">
        <v>2.484531045782699</v>
      </c>
      <c r="BN84" s="46">
        <v>269.94527056854997</v>
      </c>
      <c r="BO84" s="46">
        <v>0.99589789254535244</v>
      </c>
      <c r="BP84" s="46">
        <v>1.5070911870284451</v>
      </c>
      <c r="BQ84" s="46">
        <v>0.21397806507525799</v>
      </c>
      <c r="BR84" s="46">
        <v>-3.0009493735522356E-2</v>
      </c>
      <c r="BS84" s="46">
        <v>1.5253079966167502</v>
      </c>
      <c r="BT84" s="46">
        <v>0.35079139983235508</v>
      </c>
      <c r="BU84" s="46">
        <v>59.75401568559321</v>
      </c>
      <c r="BV84" s="46">
        <v>1.9080310791528057</v>
      </c>
      <c r="BW84" s="46">
        <v>3.3322868630746401</v>
      </c>
      <c r="BX84" s="46">
        <v>0.31969470125618482</v>
      </c>
      <c r="BY84" s="46">
        <v>1.2450940833698583</v>
      </c>
      <c r="BZ84" s="46">
        <v>0.23205420544149807</v>
      </c>
      <c r="CA84" s="46">
        <v>0.29353347066983149</v>
      </c>
      <c r="CB84" s="46">
        <v>0.18503057616003662</v>
      </c>
      <c r="CC84" s="46">
        <v>2.5630077287409219E-2</v>
      </c>
      <c r="CD84" s="46">
        <v>0.12914372731091672</v>
      </c>
      <c r="CE84" s="46">
        <v>2.3394188562891952E-2</v>
      </c>
      <c r="CF84" s="46">
        <v>7.5995736666990304E-2</v>
      </c>
      <c r="CG84" s="46">
        <v>1.13724047300127E-2</v>
      </c>
      <c r="CH84" s="46">
        <v>5.9471569928836308E-2</v>
      </c>
      <c r="CI84" s="46">
        <v>8.8390982755448821E-3</v>
      </c>
      <c r="CJ84" s="46">
        <v>1.8288963079337701E-2</v>
      </c>
      <c r="CK84" s="46">
        <v>1.6816657775621701E-2</v>
      </c>
      <c r="CL84" s="46">
        <v>1.3253363088571259</v>
      </c>
      <c r="CM84" s="46">
        <v>0.13420259114421726</v>
      </c>
      <c r="CN84" s="46">
        <v>1.9136969871719638E-2</v>
      </c>
    </row>
    <row r="85" spans="1:92" ht="12" customHeight="1">
      <c r="A85" s="17" t="s">
        <v>181</v>
      </c>
      <c r="B85" s="36">
        <v>225.3</v>
      </c>
      <c r="C85" s="36">
        <v>2947</v>
      </c>
      <c r="D85" s="36">
        <v>2972.8999999999996</v>
      </c>
      <c r="E85" s="36">
        <v>-1371.2</v>
      </c>
      <c r="F85" s="18" t="s">
        <v>195</v>
      </c>
      <c r="G85" s="97" t="s">
        <v>594</v>
      </c>
      <c r="H85" s="58" t="s">
        <v>171</v>
      </c>
      <c r="I85" s="58">
        <v>7</v>
      </c>
      <c r="J85" s="22">
        <v>43.461422535660517</v>
      </c>
      <c r="K85" s="20">
        <v>5.8765506714529785E-2</v>
      </c>
      <c r="L85" s="22">
        <v>16.615844683159605</v>
      </c>
      <c r="M85" s="20">
        <v>7.6683371650783876</v>
      </c>
      <c r="N85" s="20">
        <v>0.10713616763983061</v>
      </c>
      <c r="O85" s="22">
        <v>14.241270298606912</v>
      </c>
      <c r="P85" s="22">
        <v>9.2400154695012926</v>
      </c>
      <c r="Q85" s="22">
        <v>0.72964846341080192</v>
      </c>
      <c r="R85" s="22">
        <v>0.25812077210851525</v>
      </c>
      <c r="S85" s="22">
        <v>9.0210860950976669E-3</v>
      </c>
      <c r="T85" s="22">
        <v>6.8804142188591388</v>
      </c>
      <c r="U85" s="20">
        <f t="shared" si="17"/>
        <v>99.269996366834619</v>
      </c>
      <c r="V85" s="20">
        <f t="shared" si="18"/>
        <v>92.389582147975474</v>
      </c>
      <c r="W85" s="20">
        <f t="shared" si="19"/>
        <v>1.0823731169152311</v>
      </c>
      <c r="X85" s="20"/>
      <c r="Y85" s="20">
        <f t="shared" si="20"/>
        <v>47.041475375492737</v>
      </c>
      <c r="Z85" s="20">
        <f t="shared" si="21"/>
        <v>6.3606204669708538E-2</v>
      </c>
      <c r="AA85" s="20">
        <f t="shared" si="22"/>
        <v>17.984543599890831</v>
      </c>
      <c r="AB85" s="20">
        <f t="shared" si="23"/>
        <v>8.3000019989228004</v>
      </c>
      <c r="AC85" s="20">
        <f t="shared" si="24"/>
        <v>0.11596130770267617</v>
      </c>
      <c r="AD85" s="20">
        <f t="shared" si="25"/>
        <v>15.414368121935468</v>
      </c>
      <c r="AE85" s="20">
        <f t="shared" si="26"/>
        <v>10.001144344069067</v>
      </c>
      <c r="AF85" s="20">
        <f t="shared" si="27"/>
        <v>0.78975188159435861</v>
      </c>
      <c r="AG85" s="20">
        <f t="shared" si="28"/>
        <v>0.2793829846476597</v>
      </c>
      <c r="AH85" s="20">
        <f t="shared" si="29"/>
        <v>9.7641810747115133E-3</v>
      </c>
      <c r="AI85" s="20">
        <f t="shared" si="30"/>
        <v>100.00000000000001</v>
      </c>
      <c r="AJ85" s="20"/>
      <c r="AK85" s="20">
        <f t="shared" si="31"/>
        <v>7.4683417986307363</v>
      </c>
      <c r="AL85" s="20">
        <f t="shared" si="32"/>
        <v>7.0949247086991996</v>
      </c>
      <c r="AM85" s="20">
        <f t="shared" si="33"/>
        <v>0.41449296982400585</v>
      </c>
      <c r="AN85" s="61"/>
      <c r="AO85" s="35">
        <v>6.5412262455234105</v>
      </c>
      <c r="AP85" s="24">
        <v>30.379476849271818</v>
      </c>
      <c r="AQ85" s="24">
        <v>66.21627705895682</v>
      </c>
      <c r="AR85" s="24">
        <v>37.982047920483005</v>
      </c>
      <c r="AS85" s="24">
        <v>1077.4396536769186</v>
      </c>
      <c r="AT85" s="24">
        <v>134.71322799202704</v>
      </c>
      <c r="AU85" s="24">
        <v>68.199347890108996</v>
      </c>
      <c r="AV85" s="24">
        <v>155.28373234469257</v>
      </c>
      <c r="AW85" s="24">
        <v>1.8363438752891961</v>
      </c>
      <c r="AX85" s="35">
        <v>6.8045404503757876</v>
      </c>
      <c r="AY85" s="35">
        <v>29.75507957351866</v>
      </c>
      <c r="BA85" s="17" t="s">
        <v>181</v>
      </c>
      <c r="BB85" s="34">
        <v>5.7129939303547775E-2</v>
      </c>
      <c r="BC85" s="46">
        <v>29.067479509697399</v>
      </c>
      <c r="BD85" s="46">
        <v>69.127932352407583</v>
      </c>
      <c r="BE85" s="34">
        <v>0.12182471026758818</v>
      </c>
      <c r="BF85" s="34">
        <v>11.489553393673368</v>
      </c>
      <c r="BG85" s="46">
        <v>39.160059722641201</v>
      </c>
      <c r="BH85" s="46">
        <v>1065.7847408228199</v>
      </c>
      <c r="BI85" s="46">
        <v>136.46541792264799</v>
      </c>
      <c r="BJ85" s="46">
        <v>67.118462525650102</v>
      </c>
      <c r="BK85" s="46">
        <v>9.7713098941355057</v>
      </c>
      <c r="BL85" s="46" t="s">
        <v>203</v>
      </c>
      <c r="BM85" s="46">
        <v>3.7061823514462167</v>
      </c>
      <c r="BN85" s="46">
        <v>160.44932454966917</v>
      </c>
      <c r="BO85" s="46">
        <v>1.7140359300663988</v>
      </c>
      <c r="BP85" s="46">
        <v>5.3984288846670223</v>
      </c>
      <c r="BQ85" s="46">
        <v>1.0943232860420971</v>
      </c>
      <c r="BR85" s="46" t="s">
        <v>203</v>
      </c>
      <c r="BS85" s="46" t="s">
        <v>203</v>
      </c>
      <c r="BT85" s="46">
        <v>0.75529156632214223</v>
      </c>
      <c r="BU85" s="46">
        <v>32.927057446410309</v>
      </c>
      <c r="BV85" s="46">
        <v>1.4857429094824974</v>
      </c>
      <c r="BW85" s="46">
        <v>2.5160867293107674</v>
      </c>
      <c r="BX85" s="46">
        <v>0.32042992894089534</v>
      </c>
      <c r="BY85" s="46">
        <v>1.0132167448858767</v>
      </c>
      <c r="BZ85" s="46">
        <v>0.21935170852362251</v>
      </c>
      <c r="CA85" s="46">
        <v>0.19942474254013129</v>
      </c>
      <c r="CB85" s="46">
        <v>0.19862094870424324</v>
      </c>
      <c r="CC85" s="46">
        <v>3.4561101999399033E-2</v>
      </c>
      <c r="CD85" s="46">
        <v>0.20303854821653577</v>
      </c>
      <c r="CE85" s="46">
        <v>5.7173881937342866E-2</v>
      </c>
      <c r="CF85" s="46">
        <v>0.15359176562613802</v>
      </c>
      <c r="CG85" s="46">
        <v>2.5932636542741333E-2</v>
      </c>
      <c r="CH85" s="46">
        <v>0.17027598722167001</v>
      </c>
      <c r="CI85" s="46">
        <v>3.9113348197109821E-2</v>
      </c>
      <c r="CJ85" s="46">
        <v>0.12164371571697295</v>
      </c>
      <c r="CK85" s="46">
        <v>4.8938424366259392E-2</v>
      </c>
      <c r="CL85" s="46">
        <v>1.4299102550184137</v>
      </c>
      <c r="CM85" s="46">
        <v>3.7238033430092936</v>
      </c>
      <c r="CN85" s="46">
        <v>4.6151844939721097E-2</v>
      </c>
    </row>
    <row r="86" spans="1:92" ht="12" customHeight="1">
      <c r="A86" s="17" t="s">
        <v>182</v>
      </c>
      <c r="B86" s="36">
        <v>227.9</v>
      </c>
      <c r="C86" s="36">
        <v>2949.6</v>
      </c>
      <c r="D86" s="36">
        <v>2975.4999999999995</v>
      </c>
      <c r="E86" s="36">
        <v>-1373.8</v>
      </c>
      <c r="F86" s="18" t="s">
        <v>195</v>
      </c>
      <c r="G86" s="97" t="s">
        <v>594</v>
      </c>
      <c r="H86" s="58" t="s">
        <v>171</v>
      </c>
      <c r="I86" s="58">
        <v>7</v>
      </c>
      <c r="J86" s="22">
        <v>41.021117625794872</v>
      </c>
      <c r="K86" s="20">
        <v>3.3700189167214498E-2</v>
      </c>
      <c r="L86" s="22">
        <v>13.862681193122139</v>
      </c>
      <c r="M86" s="20">
        <v>9.6699577983507758</v>
      </c>
      <c r="N86" s="20">
        <v>0.13048437867754506</v>
      </c>
      <c r="O86" s="22">
        <v>19.013282383026656</v>
      </c>
      <c r="P86" s="22">
        <v>7.6265807733604918</v>
      </c>
      <c r="Q86" s="22">
        <v>0.17300880933013479</v>
      </c>
      <c r="R86" s="22">
        <v>0.24367784279241927</v>
      </c>
      <c r="S86" s="22">
        <v>5.1019935657980282E-3</v>
      </c>
      <c r="T86" s="22">
        <v>8.1813701330703079</v>
      </c>
      <c r="U86" s="20">
        <f t="shared" si="17"/>
        <v>99.960963120258356</v>
      </c>
      <c r="V86" s="20">
        <f t="shared" si="18"/>
        <v>91.779592987188053</v>
      </c>
      <c r="W86" s="20">
        <f t="shared" si="19"/>
        <v>1.089566827932648</v>
      </c>
      <c r="X86" s="20"/>
      <c r="Y86" s="20">
        <f t="shared" si="20"/>
        <v>44.695249009789357</v>
      </c>
      <c r="Z86" s="20">
        <f t="shared" si="21"/>
        <v>3.6718608211652085E-2</v>
      </c>
      <c r="AA86" s="20">
        <f t="shared" si="22"/>
        <v>15.104317574231665</v>
      </c>
      <c r="AB86" s="20">
        <f t="shared" si="23"/>
        <v>10.536065244591628</v>
      </c>
      <c r="AC86" s="20">
        <f t="shared" si="24"/>
        <v>0.14217145057045522</v>
      </c>
      <c r="AD86" s="20">
        <f t="shared" si="25"/>
        <v>20.716241774662052</v>
      </c>
      <c r="AE86" s="20">
        <f t="shared" si="26"/>
        <v>8.3096694212025124</v>
      </c>
      <c r="AF86" s="20">
        <f t="shared" si="27"/>
        <v>0.1885046595862393</v>
      </c>
      <c r="AG86" s="20">
        <f t="shared" si="28"/>
        <v>0.26550329420880675</v>
      </c>
      <c r="AH86" s="20">
        <f t="shared" si="29"/>
        <v>5.5589629456193378E-3</v>
      </c>
      <c r="AI86" s="20">
        <f t="shared" si="30"/>
        <v>99.999999999999986</v>
      </c>
      <c r="AJ86" s="20"/>
      <c r="AK86" s="20">
        <f t="shared" si="31"/>
        <v>9.4803515070835473</v>
      </c>
      <c r="AL86" s="20">
        <f t="shared" si="32"/>
        <v>9.0063339317293689</v>
      </c>
      <c r="AM86" s="20">
        <f t="shared" si="33"/>
        <v>0.5261595086431381</v>
      </c>
      <c r="AN86" s="61"/>
      <c r="AO86" s="35">
        <v>5.4207478424569917</v>
      </c>
      <c r="AP86" s="24">
        <v>24.568520708182618</v>
      </c>
      <c r="AQ86" s="24">
        <v>78.664253814720638</v>
      </c>
      <c r="AR86" s="24">
        <v>48.058379187769923</v>
      </c>
      <c r="AS86" s="24">
        <v>1828.8483951288829</v>
      </c>
      <c r="AT86" s="24">
        <v>237.75931895674373</v>
      </c>
      <c r="AU86" s="24">
        <v>66.594289073902999</v>
      </c>
      <c r="AV86" s="24">
        <v>108.59608844206075</v>
      </c>
      <c r="AW86" s="24">
        <v>0.94735986915493786</v>
      </c>
      <c r="AX86" s="35">
        <v>1.658184996990802</v>
      </c>
      <c r="AY86" s="35">
        <v>30.181443824060018</v>
      </c>
      <c r="BA86" s="17" t="s">
        <v>182</v>
      </c>
      <c r="BB86" s="34">
        <v>3.3837380535427862E-2</v>
      </c>
      <c r="BC86" s="46">
        <v>22.045665795820501</v>
      </c>
      <c r="BD86" s="46">
        <v>78.607361919345692</v>
      </c>
      <c r="BE86" s="34">
        <v>0.15575234105470706</v>
      </c>
      <c r="BF86" s="34">
        <v>12.933452777798989</v>
      </c>
      <c r="BG86" s="46">
        <v>47.125831760369998</v>
      </c>
      <c r="BH86" s="46">
        <v>1803.4144255380336</v>
      </c>
      <c r="BI86" s="46">
        <v>219.523707166218</v>
      </c>
      <c r="BJ86" s="46">
        <v>63.82651192862518</v>
      </c>
      <c r="BK86" s="46">
        <v>8.9910159849687314</v>
      </c>
      <c r="BL86" s="46" t="s">
        <v>203</v>
      </c>
      <c r="BM86" s="46">
        <v>7.1410616715963613</v>
      </c>
      <c r="BN86" s="46">
        <v>117.85196253374087</v>
      </c>
      <c r="BO86" s="46">
        <v>0.86947148029349997</v>
      </c>
      <c r="BP86" s="46">
        <v>1.6851520368665649</v>
      </c>
      <c r="BQ86" s="46">
        <v>1.5873471387106</v>
      </c>
      <c r="BR86" s="46" t="s">
        <v>203</v>
      </c>
      <c r="BS86" s="46" t="s">
        <v>203</v>
      </c>
      <c r="BT86" s="46">
        <v>1.2833765187318149</v>
      </c>
      <c r="BU86" s="46">
        <v>35.21002789939957</v>
      </c>
      <c r="BV86" s="46">
        <v>1.4902481042157276</v>
      </c>
      <c r="BW86" s="46">
        <v>2.1374763517511708</v>
      </c>
      <c r="BX86" s="46">
        <v>0.20029322990425633</v>
      </c>
      <c r="BY86" s="46">
        <v>0.61985373745175698</v>
      </c>
      <c r="BZ86" s="46">
        <v>0.11194357424943471</v>
      </c>
      <c r="CA86" s="46">
        <v>0.17992510944856108</v>
      </c>
      <c r="CB86" s="46">
        <v>7.7683054468607932E-2</v>
      </c>
      <c r="CC86" s="46">
        <v>1.216882387982926E-2</v>
      </c>
      <c r="CD86" s="46">
        <v>8.7853556452952966E-2</v>
      </c>
      <c r="CE86" s="46">
        <v>2.6951036303573931E-2</v>
      </c>
      <c r="CF86" s="46">
        <v>6.7910622449005698E-2</v>
      </c>
      <c r="CG86" s="46">
        <v>1.2150507158330182E-2</v>
      </c>
      <c r="CH86" s="46">
        <v>7.6998278518474003E-2</v>
      </c>
      <c r="CI86" s="46">
        <v>1.8117390676273139E-2</v>
      </c>
      <c r="CJ86" s="46">
        <v>5.9892287849785002E-2</v>
      </c>
      <c r="CK86" s="46">
        <v>4.7150545552719206E-2</v>
      </c>
      <c r="CL86" s="46">
        <v>3.8464645279815368</v>
      </c>
      <c r="CM86" s="46">
        <v>0.43123555725151369</v>
      </c>
      <c r="CN86" s="46">
        <v>5.1278529039537148E-2</v>
      </c>
    </row>
    <row r="87" spans="1:92" ht="12" customHeight="1">
      <c r="A87" s="17" t="s">
        <v>129</v>
      </c>
      <c r="B87" s="18">
        <v>228.65</v>
      </c>
      <c r="C87" s="18">
        <v>2950.35</v>
      </c>
      <c r="D87" s="18">
        <v>2976.2499999999995</v>
      </c>
      <c r="E87" s="18">
        <v>-1374.55</v>
      </c>
      <c r="F87" s="18" t="s">
        <v>195</v>
      </c>
      <c r="G87" s="97" t="s">
        <v>297</v>
      </c>
      <c r="H87" s="58" t="s">
        <v>210</v>
      </c>
      <c r="I87" s="58">
        <v>0</v>
      </c>
      <c r="J87" s="22">
        <v>37.012891097834832</v>
      </c>
      <c r="K87" s="20">
        <v>3.4199544814083015E-2</v>
      </c>
      <c r="L87" s="22">
        <v>15.17083784785855</v>
      </c>
      <c r="M87" s="22">
        <v>9.0275682308103065</v>
      </c>
      <c r="N87" s="20">
        <v>0.12826882839075232</v>
      </c>
      <c r="O87" s="22">
        <v>21.158297201701743</v>
      </c>
      <c r="P87" s="22">
        <v>9.6962364832991099</v>
      </c>
      <c r="Q87" s="22">
        <v>0.66948867390262035</v>
      </c>
      <c r="R87" s="22">
        <v>0.12148833817157281</v>
      </c>
      <c r="S87" s="22">
        <v>1.9306895146830316E-3</v>
      </c>
      <c r="T87" s="34">
        <v>7.9471651746532119</v>
      </c>
      <c r="U87" s="20">
        <f t="shared" si="17"/>
        <v>100.96837211095148</v>
      </c>
      <c r="V87" s="20">
        <f t="shared" si="18"/>
        <v>93.02120693629827</v>
      </c>
      <c r="W87" s="20">
        <f t="shared" si="19"/>
        <v>1.0750236778639184</v>
      </c>
      <c r="X87" s="20"/>
      <c r="Y87" s="20">
        <f t="shared" si="20"/>
        <v>39.789734316371081</v>
      </c>
      <c r="Z87" s="20">
        <f t="shared" si="21"/>
        <v>3.6765320447307417E-2</v>
      </c>
      <c r="AA87" s="20">
        <f t="shared" si="22"/>
        <v>16.309009899482032</v>
      </c>
      <c r="AB87" s="20">
        <f t="shared" si="23"/>
        <v>9.7048496016531622</v>
      </c>
      <c r="AC87" s="20">
        <f t="shared" si="24"/>
        <v>0.13789202765192235</v>
      </c>
      <c r="AD87" s="20">
        <f t="shared" si="25"/>
        <v>22.745670475111261</v>
      </c>
      <c r="AE87" s="20">
        <f t="shared" si="26"/>
        <v>10.423683805714516</v>
      </c>
      <c r="AF87" s="20">
        <f t="shared" si="27"/>
        <v>0.71971617650703246</v>
      </c>
      <c r="AG87" s="20">
        <f t="shared" si="28"/>
        <v>0.13060284011877968</v>
      </c>
      <c r="AH87" s="20">
        <f t="shared" si="29"/>
        <v>2.0755369428878561E-3</v>
      </c>
      <c r="AI87" s="20">
        <f t="shared" si="30"/>
        <v>100</v>
      </c>
      <c r="AJ87" s="20"/>
      <c r="AK87" s="20">
        <f t="shared" si="31"/>
        <v>8.7324236715675152</v>
      </c>
      <c r="AL87" s="20">
        <f t="shared" si="32"/>
        <v>8.295802487989139</v>
      </c>
      <c r="AM87" s="20">
        <f t="shared" si="33"/>
        <v>0.48464951377199761</v>
      </c>
      <c r="AN87" s="66"/>
      <c r="AO87" s="46">
        <v>6.2761018873520245</v>
      </c>
      <c r="AP87" s="27">
        <v>13.501322839992758</v>
      </c>
      <c r="AQ87" s="27">
        <v>101.76986596615799</v>
      </c>
      <c r="AR87" s="27">
        <v>111.30951517409902</v>
      </c>
      <c r="AS87" s="27">
        <v>1057.9979624979549</v>
      </c>
      <c r="AT87" s="27">
        <v>25.603314352446631</v>
      </c>
      <c r="AU87" s="27">
        <v>62.400348509833201</v>
      </c>
      <c r="AV87" s="46">
        <v>91.105629256254346</v>
      </c>
      <c r="AW87" s="46">
        <v>1.2598742265059679</v>
      </c>
      <c r="AX87" s="46">
        <v>3.4977434887363299</v>
      </c>
      <c r="AY87" s="46">
        <v>27.227935515670747</v>
      </c>
      <c r="AZ87" s="46"/>
      <c r="BA87" s="17" t="s">
        <v>129</v>
      </c>
      <c r="BB87" s="34" t="s">
        <v>203</v>
      </c>
      <c r="BC87" s="46" t="s">
        <v>203</v>
      </c>
      <c r="BD87" s="46" t="s">
        <v>203</v>
      </c>
      <c r="BE87" s="34" t="s">
        <v>203</v>
      </c>
      <c r="BF87" s="34" t="s">
        <v>203</v>
      </c>
      <c r="BG87" s="46" t="s">
        <v>203</v>
      </c>
      <c r="BH87" s="46" t="s">
        <v>203</v>
      </c>
      <c r="BI87" s="46" t="s">
        <v>203</v>
      </c>
      <c r="BJ87" s="46" t="s">
        <v>203</v>
      </c>
      <c r="BK87" s="46">
        <v>10.222756985104994</v>
      </c>
      <c r="BL87" s="46" t="s">
        <v>203</v>
      </c>
      <c r="BM87" s="46">
        <v>5.7085724681595913</v>
      </c>
      <c r="BN87" s="46" t="s">
        <v>203</v>
      </c>
      <c r="BO87" s="46" t="s">
        <v>203</v>
      </c>
      <c r="BP87" s="46" t="s">
        <v>203</v>
      </c>
      <c r="BQ87" s="46">
        <v>0.34812437449888167</v>
      </c>
      <c r="BR87" s="46" t="s">
        <v>203</v>
      </c>
      <c r="BS87" s="46" t="s">
        <v>203</v>
      </c>
      <c r="BT87" s="46">
        <v>0.94202223046226685</v>
      </c>
      <c r="BU87" s="46" t="s">
        <v>203</v>
      </c>
      <c r="BV87" s="46">
        <v>1.2133285164695597</v>
      </c>
      <c r="BW87" s="46">
        <v>1.983143943475153</v>
      </c>
      <c r="BX87" s="46">
        <v>0.20347711995361567</v>
      </c>
      <c r="BY87" s="46">
        <v>0.8663920004233564</v>
      </c>
      <c r="BZ87" s="46">
        <v>0.17861920967214409</v>
      </c>
      <c r="CA87" s="46">
        <v>0.19792535520140289</v>
      </c>
      <c r="CB87" s="46">
        <v>0.19152574711950854</v>
      </c>
      <c r="CC87" s="46">
        <v>1.9003899817637913E-2</v>
      </c>
      <c r="CD87" s="46">
        <v>0.15744402541774255</v>
      </c>
      <c r="CE87" s="46">
        <v>2.915717788924849E-2</v>
      </c>
      <c r="CF87" s="46">
        <v>9.153988606841118E-2</v>
      </c>
      <c r="CG87" s="46">
        <v>1.9956410488667021E-2</v>
      </c>
      <c r="CH87" s="46">
        <v>0.11539708816639849</v>
      </c>
      <c r="CI87" s="46">
        <v>1.5950891539350285E-2</v>
      </c>
      <c r="CJ87" s="46">
        <v>0.10394861291280175</v>
      </c>
      <c r="CK87" s="46">
        <v>1.9196671668049357E-2</v>
      </c>
      <c r="CL87" s="46">
        <v>1.0829005352108039</v>
      </c>
      <c r="CM87" s="46">
        <v>9.5118949845654888E-2</v>
      </c>
      <c r="CN87" s="46">
        <v>3.657371113988734E-2</v>
      </c>
    </row>
    <row r="88" spans="1:92" ht="12" customHeight="1">
      <c r="A88" s="17" t="s">
        <v>162</v>
      </c>
      <c r="B88" s="36">
        <v>229.15</v>
      </c>
      <c r="C88" s="18">
        <v>2950.85</v>
      </c>
      <c r="D88" s="18">
        <v>2976.7499999999995</v>
      </c>
      <c r="E88" s="18">
        <v>-1375.05</v>
      </c>
      <c r="F88" s="18" t="s">
        <v>195</v>
      </c>
      <c r="G88" s="97" t="s">
        <v>597</v>
      </c>
      <c r="H88" s="58" t="s">
        <v>213</v>
      </c>
      <c r="I88" s="58">
        <v>4</v>
      </c>
      <c r="J88" s="22">
        <v>57.713601382990049</v>
      </c>
      <c r="K88" s="20">
        <v>0.72186736238093607</v>
      </c>
      <c r="L88" s="22">
        <v>17.227503778951863</v>
      </c>
      <c r="M88" s="20">
        <v>1.0536740842362822</v>
      </c>
      <c r="N88" s="20">
        <v>1.9358754914281583E-2</v>
      </c>
      <c r="O88" s="22">
        <v>0.5172031798439507</v>
      </c>
      <c r="P88" s="22">
        <v>10.418439362824788</v>
      </c>
      <c r="Q88" s="22">
        <v>6.2071366419097966</v>
      </c>
      <c r="R88" s="22">
        <v>0.41353237428701617</v>
      </c>
      <c r="S88" s="22">
        <v>3.4698184373641365</v>
      </c>
      <c r="T88" s="22">
        <v>2.3140822784808925</v>
      </c>
      <c r="U88" s="20">
        <f t="shared" si="17"/>
        <v>100.07621763818398</v>
      </c>
      <c r="V88" s="20">
        <f t="shared" si="18"/>
        <v>97.76213535970308</v>
      </c>
      <c r="W88" s="20">
        <f t="shared" si="19"/>
        <v>1.0228909140748919</v>
      </c>
      <c r="X88" s="20"/>
      <c r="Y88" s="20">
        <f t="shared" si="20"/>
        <v>59.034718473200634</v>
      </c>
      <c r="Z88" s="20">
        <f t="shared" si="21"/>
        <v>0.7383915661466669</v>
      </c>
      <c r="AA88" s="20">
        <f t="shared" si="22"/>
        <v>17.621857087680727</v>
      </c>
      <c r="AB88" s="20">
        <f t="shared" si="23"/>
        <v>1.0777936471614753</v>
      </c>
      <c r="AC88" s="20">
        <f t="shared" si="24"/>
        <v>1.9801894509621294E-2</v>
      </c>
      <c r="AD88" s="20">
        <f t="shared" si="25"/>
        <v>0.52904243339301937</v>
      </c>
      <c r="AE88" s="20">
        <f t="shared" si="26"/>
        <v>10.656926963073682</v>
      </c>
      <c r="AF88" s="20">
        <f t="shared" si="27"/>
        <v>6.3492236734308669</v>
      </c>
      <c r="AG88" s="20">
        <f t="shared" si="28"/>
        <v>0.42299850833400626</v>
      </c>
      <c r="AH88" s="20">
        <f t="shared" si="29"/>
        <v>3.5492457530693144</v>
      </c>
      <c r="AI88" s="20">
        <f t="shared" si="30"/>
        <v>100.00000000000001</v>
      </c>
      <c r="AJ88" s="20"/>
      <c r="AK88" s="20">
        <f t="shared" si="31"/>
        <v>0.96979872371589548</v>
      </c>
      <c r="AL88" s="20">
        <f t="shared" si="32"/>
        <v>0.9213087875301007</v>
      </c>
      <c r="AM88" s="20">
        <f t="shared" si="33"/>
        <v>5.3823829166232212E-2</v>
      </c>
      <c r="AN88" s="61"/>
      <c r="AO88" s="35">
        <v>3.2129902051485093</v>
      </c>
      <c r="AP88" s="24">
        <v>70.297237672381414</v>
      </c>
      <c r="AQ88" s="24">
        <v>1.6871424756574238</v>
      </c>
      <c r="AR88" s="24">
        <v>3.3022786553908001</v>
      </c>
      <c r="AS88" s="24">
        <v>8.7713257361078707</v>
      </c>
      <c r="AT88" s="24">
        <v>7.8385792054641081</v>
      </c>
      <c r="AU88" s="24">
        <v>8.8963330248427219</v>
      </c>
      <c r="AV88" s="24">
        <v>270.81868097893476</v>
      </c>
      <c r="AW88" s="24">
        <v>106.05259563978224</v>
      </c>
      <c r="AX88" s="35">
        <v>24.148953425639768</v>
      </c>
      <c r="AY88" s="35">
        <v>136.5363761373319</v>
      </c>
      <c r="BA88" s="17" t="s">
        <v>162</v>
      </c>
      <c r="BB88" s="34">
        <v>0.70962171413748998</v>
      </c>
      <c r="BC88" s="46">
        <v>84.384239694492706</v>
      </c>
      <c r="BD88" s="46">
        <v>0.68847768467012926</v>
      </c>
      <c r="BE88" s="34">
        <v>2.7535708063967552E-2</v>
      </c>
      <c r="BF88" s="34">
        <v>1.0265407847392483</v>
      </c>
      <c r="BG88" s="46">
        <v>3.8709460753729363</v>
      </c>
      <c r="BH88" s="46">
        <v>9.5305126714744137</v>
      </c>
      <c r="BI88" s="46">
        <v>9.0437945039130998</v>
      </c>
      <c r="BJ88" s="46">
        <v>6.1630892150069201</v>
      </c>
      <c r="BK88" s="46">
        <v>15.108003451365596</v>
      </c>
      <c r="BL88" s="46">
        <v>0.53100766676673494</v>
      </c>
      <c r="BM88" s="46">
        <v>11.478937340010484</v>
      </c>
      <c r="BN88" s="46">
        <v>271.84628950844916</v>
      </c>
      <c r="BO88" s="46">
        <v>106.48844276371581</v>
      </c>
      <c r="BP88" s="46">
        <v>24.580706870267715</v>
      </c>
      <c r="BQ88" s="46">
        <v>9.7797855205840278</v>
      </c>
      <c r="BR88" s="46">
        <v>0.13875578148751957</v>
      </c>
      <c r="BS88" s="46">
        <v>4.1430237547859141</v>
      </c>
      <c r="BT88" s="46">
        <v>0.26484394642417536</v>
      </c>
      <c r="BU88" s="46">
        <v>145.92709587656171</v>
      </c>
      <c r="BV88" s="46">
        <v>105.00239838907571</v>
      </c>
      <c r="BW88" s="46">
        <v>239.86698912006139</v>
      </c>
      <c r="BX88" s="46">
        <v>33.228887544259081</v>
      </c>
      <c r="BY88" s="46">
        <v>96.563470469299773</v>
      </c>
      <c r="BZ88" s="46">
        <v>25.073505662998507</v>
      </c>
      <c r="CA88" s="46">
        <v>1.6053318900690732</v>
      </c>
      <c r="CB88" s="46">
        <v>23.429703732644185</v>
      </c>
      <c r="CC88" s="46">
        <v>2.9774942530084934</v>
      </c>
      <c r="CD88" s="46">
        <v>16.097777476055164</v>
      </c>
      <c r="CE88" s="46">
        <v>2.9574067717221357</v>
      </c>
      <c r="CF88" s="46">
        <v>8.3160940204102012</v>
      </c>
      <c r="CG88" s="46">
        <v>1.013134707713766</v>
      </c>
      <c r="CH88" s="46">
        <v>5.7474438773246552</v>
      </c>
      <c r="CI88" s="46">
        <v>0.69642487584938495</v>
      </c>
      <c r="CJ88" s="46">
        <v>0.67025583940390565</v>
      </c>
      <c r="CK88" s="46">
        <v>0.87359901320382494</v>
      </c>
      <c r="CL88" s="46">
        <v>4.037740329183463</v>
      </c>
      <c r="CM88" s="46">
        <v>4.6972188762538822</v>
      </c>
      <c r="CN88" s="46">
        <v>2.2468579903479005</v>
      </c>
    </row>
    <row r="89" spans="1:92" ht="12" customHeight="1">
      <c r="A89" s="17" t="s">
        <v>163</v>
      </c>
      <c r="B89" s="36">
        <v>230.24</v>
      </c>
      <c r="C89" s="36">
        <v>2951.8999999999996</v>
      </c>
      <c r="D89" s="36">
        <v>2977.7999999999993</v>
      </c>
      <c r="E89" s="36">
        <v>-1376.0999999999997</v>
      </c>
      <c r="F89" s="18" t="s">
        <v>195</v>
      </c>
      <c r="G89" s="97" t="s">
        <v>597</v>
      </c>
      <c r="H89" s="58" t="s">
        <v>211</v>
      </c>
      <c r="I89" s="58">
        <v>6</v>
      </c>
      <c r="J89" s="34">
        <v>59.23521626158287</v>
      </c>
      <c r="K89" s="22">
        <v>1.2724708434286216</v>
      </c>
      <c r="L89" s="20">
        <v>15.241465589388879</v>
      </c>
      <c r="M89" s="22">
        <v>7.968778033967836</v>
      </c>
      <c r="N89" s="22">
        <v>0.10584486734205721</v>
      </c>
      <c r="O89" s="20">
        <v>2.258361638261221</v>
      </c>
      <c r="P89" s="22">
        <v>5.0159820754292577</v>
      </c>
      <c r="Q89" s="22">
        <v>5.2514575007734132</v>
      </c>
      <c r="R89" s="22">
        <v>0.32123336701358668</v>
      </c>
      <c r="S89" s="22">
        <v>9.9852163303071409E-2</v>
      </c>
      <c r="T89" s="22">
        <v>3.0482977038795775</v>
      </c>
      <c r="U89" s="20">
        <f t="shared" si="17"/>
        <v>99.818960044370399</v>
      </c>
      <c r="V89" s="20">
        <f t="shared" si="18"/>
        <v>96.770662340490816</v>
      </c>
      <c r="W89" s="20">
        <f t="shared" si="19"/>
        <v>1.033371040162427</v>
      </c>
      <c r="X89" s="20"/>
      <c r="Y89" s="20">
        <f t="shared" si="20"/>
        <v>61.211957042478197</v>
      </c>
      <c r="Z89" s="20">
        <f t="shared" si="21"/>
        <v>1.3149345190501955</v>
      </c>
      <c r="AA89" s="20">
        <f t="shared" si="22"/>
        <v>15.750089149706623</v>
      </c>
      <c r="AB89" s="20">
        <f t="shared" si="23"/>
        <v>8.2347044457848426</v>
      </c>
      <c r="AC89" s="20">
        <f t="shared" si="24"/>
        <v>0.10937702066111576</v>
      </c>
      <c r="AD89" s="20">
        <f t="shared" si="25"/>
        <v>2.3337255151929206</v>
      </c>
      <c r="AE89" s="20">
        <f t="shared" si="26"/>
        <v>5.1833706147224214</v>
      </c>
      <c r="AF89" s="20">
        <f t="shared" si="27"/>
        <v>5.4267040999430014</v>
      </c>
      <c r="AG89" s="20">
        <f t="shared" si="28"/>
        <v>0.33195325860570873</v>
      </c>
      <c r="AH89" s="20">
        <f t="shared" si="29"/>
        <v>0.10318433385496342</v>
      </c>
      <c r="AI89" s="20">
        <f t="shared" si="30"/>
        <v>100</v>
      </c>
      <c r="AJ89" s="20"/>
      <c r="AK89" s="20">
        <f t="shared" si="31"/>
        <v>7.409587060317202</v>
      </c>
      <c r="AL89" s="20">
        <f t="shared" si="32"/>
        <v>7.0391077073013415</v>
      </c>
      <c r="AM89" s="20">
        <f t="shared" si="33"/>
        <v>0.41123208184760524</v>
      </c>
      <c r="AO89" s="35">
        <v>14.552077280477725</v>
      </c>
      <c r="AP89" s="46">
        <v>212.76219949049189</v>
      </c>
      <c r="AQ89" s="46">
        <v>24.594960624361899</v>
      </c>
      <c r="AR89" s="27">
        <v>25.898484846037199</v>
      </c>
      <c r="AS89" s="27">
        <v>93.421974452539885</v>
      </c>
      <c r="AT89" s="27">
        <v>89.890851044002332</v>
      </c>
      <c r="AU89" s="27">
        <v>38.101720048855547</v>
      </c>
      <c r="AV89" s="27">
        <v>170.28707782235759</v>
      </c>
      <c r="AW89" s="27">
        <v>27.2184367401617</v>
      </c>
      <c r="AX89" s="46">
        <v>405.93224353220199</v>
      </c>
      <c r="AY89" s="46">
        <v>75.014208064522222</v>
      </c>
      <c r="BA89" s="17" t="s">
        <v>163</v>
      </c>
      <c r="BB89" s="34">
        <v>1.2484506612709314</v>
      </c>
      <c r="BC89" s="46">
        <v>201.40775384629308</v>
      </c>
      <c r="BD89" s="46">
        <v>29.902795184562553</v>
      </c>
      <c r="BE89" s="34">
        <v>9.7731117942030418E-2</v>
      </c>
      <c r="BF89" s="34">
        <v>7.7290160420161556</v>
      </c>
      <c r="BG89" s="46">
        <v>28.784498576180841</v>
      </c>
      <c r="BH89" s="46">
        <v>96.538871080652001</v>
      </c>
      <c r="BI89" s="46">
        <v>87.502590310116005</v>
      </c>
      <c r="BJ89" s="46">
        <v>42.068234357923217</v>
      </c>
      <c r="BK89" s="46">
        <v>15.794046477038243</v>
      </c>
      <c r="BL89" s="46" t="s">
        <v>203</v>
      </c>
      <c r="BM89" s="46">
        <v>8.1344533367051124</v>
      </c>
      <c r="BN89" s="46">
        <v>173.77959627857055</v>
      </c>
      <c r="BO89" s="46">
        <v>26.517907120845127</v>
      </c>
      <c r="BP89" s="46">
        <v>419.0099764749985</v>
      </c>
      <c r="BQ89" s="46">
        <v>20.505025881164862</v>
      </c>
      <c r="BR89" s="46" t="s">
        <v>203</v>
      </c>
      <c r="BS89" s="46" t="s">
        <v>203</v>
      </c>
      <c r="BT89" s="46">
        <v>0.60862702926498324</v>
      </c>
      <c r="BU89" s="46">
        <v>71.726432544702277</v>
      </c>
      <c r="BV89" s="46">
        <v>28.82443294446384</v>
      </c>
      <c r="BW89" s="46">
        <v>56.86311801110579</v>
      </c>
      <c r="BX89" s="46">
        <v>6.8015235771135609</v>
      </c>
      <c r="BY89" s="46">
        <v>23.156497182781735</v>
      </c>
      <c r="BZ89" s="46">
        <v>4.2874850360788228</v>
      </c>
      <c r="CA89" s="46">
        <v>0.76196701900902941</v>
      </c>
      <c r="CB89" s="46">
        <v>4.2332060391648421</v>
      </c>
      <c r="CC89" s="46">
        <v>0.58518870839044279</v>
      </c>
      <c r="CD89" s="46">
        <v>4.0058798140365859</v>
      </c>
      <c r="CE89" s="46">
        <v>0.79661117956143845</v>
      </c>
      <c r="CF89" s="46">
        <v>2.4464067085573125</v>
      </c>
      <c r="CG89" s="46">
        <v>0.3692211224791036</v>
      </c>
      <c r="CH89" s="46">
        <v>2.6413471614633726</v>
      </c>
      <c r="CI89" s="46">
        <v>0.40106588571608037</v>
      </c>
      <c r="CJ89" s="46">
        <v>8.5435027353004465</v>
      </c>
      <c r="CK89" s="46">
        <v>1.6004264237626171</v>
      </c>
      <c r="CL89" s="46">
        <v>6.999522928069279</v>
      </c>
      <c r="CM89" s="46">
        <v>13.729781156840533</v>
      </c>
      <c r="CN89" s="46">
        <v>3.8925110997764345</v>
      </c>
    </row>
    <row r="90" spans="1:92" ht="12" customHeight="1">
      <c r="A90" s="17" t="s">
        <v>164</v>
      </c>
      <c r="B90" s="36">
        <v>230.65</v>
      </c>
      <c r="C90" s="36">
        <v>2952.2999999999997</v>
      </c>
      <c r="D90" s="36">
        <v>2978.1999999999994</v>
      </c>
      <c r="E90" s="36">
        <v>-1376.4999999999998</v>
      </c>
      <c r="F90" s="18" t="s">
        <v>195</v>
      </c>
      <c r="G90" s="97" t="s">
        <v>597</v>
      </c>
      <c r="H90" s="58" t="s">
        <v>211</v>
      </c>
      <c r="I90" s="58">
        <v>6</v>
      </c>
      <c r="J90" s="34">
        <v>60.095573425240303</v>
      </c>
      <c r="K90" s="22">
        <v>0.24864387330879661</v>
      </c>
      <c r="L90" s="20">
        <v>17.387452965903272</v>
      </c>
      <c r="M90" s="22">
        <v>7.6288006372582782</v>
      </c>
      <c r="N90" s="22">
        <v>8.5133256379150993E-2</v>
      </c>
      <c r="O90" s="20">
        <v>3.085498308629294</v>
      </c>
      <c r="P90" s="22">
        <v>6.3693763926371787</v>
      </c>
      <c r="Q90" s="22">
        <v>4.1053720252174646</v>
      </c>
      <c r="R90" s="22">
        <v>0.34254936322905932</v>
      </c>
      <c r="S90" s="22">
        <v>0.38032529788128211</v>
      </c>
      <c r="T90" s="22">
        <v>1.5732350891166733</v>
      </c>
      <c r="U90" s="20">
        <f t="shared" si="17"/>
        <v>101.30196063480075</v>
      </c>
      <c r="V90" s="20">
        <f t="shared" si="18"/>
        <v>99.728725545684071</v>
      </c>
      <c r="W90" s="20">
        <f t="shared" si="19"/>
        <v>1.0027201235434586</v>
      </c>
      <c r="X90" s="20"/>
      <c r="Y90" s="20">
        <f t="shared" si="20"/>
        <v>60.259040809371946</v>
      </c>
      <c r="Z90" s="20">
        <f t="shared" si="21"/>
        <v>0.24932021536252061</v>
      </c>
      <c r="AA90" s="20">
        <f t="shared" si="22"/>
        <v>17.434748986076606</v>
      </c>
      <c r="AB90" s="20">
        <f t="shared" si="23"/>
        <v>7.6495519174800366</v>
      </c>
      <c r="AC90" s="20">
        <f t="shared" si="24"/>
        <v>8.5364829354159219E-2</v>
      </c>
      <c r="AD90" s="20">
        <f t="shared" si="25"/>
        <v>3.0938912452218985</v>
      </c>
      <c r="AE90" s="20">
        <f t="shared" si="26"/>
        <v>6.3867018833199403</v>
      </c>
      <c r="AF90" s="20">
        <f t="shared" si="27"/>
        <v>4.1165391443179153</v>
      </c>
      <c r="AG90" s="20">
        <f t="shared" si="28"/>
        <v>0.34348113981677547</v>
      </c>
      <c r="AH90" s="20">
        <f t="shared" si="29"/>
        <v>0.38135982967822191</v>
      </c>
      <c r="AI90" s="20">
        <f t="shared" si="30"/>
        <v>100.00000000000003</v>
      </c>
      <c r="AJ90" s="20"/>
      <c r="AK90" s="20">
        <f t="shared" si="31"/>
        <v>6.8830668153485375</v>
      </c>
      <c r="AL90" s="20">
        <f t="shared" si="32"/>
        <v>6.5389134745811104</v>
      </c>
      <c r="AM90" s="20">
        <f t="shared" si="33"/>
        <v>0.38201020825184412</v>
      </c>
      <c r="AO90" s="35">
        <v>12.107004745363376</v>
      </c>
      <c r="AP90" s="46">
        <v>52.858623153466134</v>
      </c>
      <c r="AQ90" s="46">
        <v>9.5600248708500786</v>
      </c>
      <c r="AR90" s="27">
        <v>34.261748031449692</v>
      </c>
      <c r="AS90" s="27">
        <v>158.63682589667755</v>
      </c>
      <c r="AT90" s="27">
        <v>127.13511819457679</v>
      </c>
      <c r="AU90" s="27">
        <v>98.060194569631591</v>
      </c>
      <c r="AV90" s="27">
        <v>163.72403425819999</v>
      </c>
      <c r="AW90" s="27">
        <v>14.662480189568299</v>
      </c>
      <c r="AX90" s="46">
        <v>309.5896965396567</v>
      </c>
      <c r="AY90" s="46">
        <v>91.827611020395238</v>
      </c>
      <c r="BA90" s="17" t="s">
        <v>164</v>
      </c>
      <c r="BB90" s="34">
        <v>0.24562023299810801</v>
      </c>
      <c r="BC90" s="46">
        <v>59.726487036039664</v>
      </c>
      <c r="BD90" s="46">
        <v>12.41229011965137</v>
      </c>
      <c r="BE90" s="34">
        <v>6.8898735437618333E-2</v>
      </c>
      <c r="BF90" s="34">
        <v>7.6835558194534803</v>
      </c>
      <c r="BG90" s="46">
        <v>32.802049629228954</v>
      </c>
      <c r="BH90" s="46">
        <v>149.5324284841015</v>
      </c>
      <c r="BI90" s="46">
        <v>135.59730399419954</v>
      </c>
      <c r="BJ90" s="46">
        <v>89.435709115311994</v>
      </c>
      <c r="BK90" s="46">
        <v>14.207934854423037</v>
      </c>
      <c r="BL90" s="46" t="s">
        <v>203</v>
      </c>
      <c r="BM90" s="46">
        <v>13.016095141005827</v>
      </c>
      <c r="BN90" s="46">
        <v>155.28313693108521</v>
      </c>
      <c r="BO90" s="46">
        <v>14.081217908898674</v>
      </c>
      <c r="BP90" s="46">
        <v>293.81354742920382</v>
      </c>
      <c r="BQ90" s="46">
        <v>3.3160228239014415</v>
      </c>
      <c r="BR90" s="46" t="s">
        <v>203</v>
      </c>
      <c r="BS90" s="46" t="s">
        <v>203</v>
      </c>
      <c r="BT90" s="46">
        <v>0.77523275390662971</v>
      </c>
      <c r="BU90" s="46">
        <v>83.526312647290695</v>
      </c>
      <c r="BV90" s="46">
        <v>32.826699818088287</v>
      </c>
      <c r="BW90" s="46">
        <v>62.090292868350289</v>
      </c>
      <c r="BX90" s="46">
        <v>6.8617877516941794</v>
      </c>
      <c r="BY90" s="46">
        <v>20.975002777599432</v>
      </c>
      <c r="BZ90" s="46">
        <v>3.1813538545580702</v>
      </c>
      <c r="CA90" s="46">
        <v>0.59821639746305466</v>
      </c>
      <c r="CB90" s="46">
        <v>3.2566369846978485</v>
      </c>
      <c r="CC90" s="46">
        <v>0.39859331052805236</v>
      </c>
      <c r="CD90" s="46">
        <v>2.3349490763760867</v>
      </c>
      <c r="CE90" s="46">
        <v>0.41492918739383527</v>
      </c>
      <c r="CF90" s="46">
        <v>1.387304563911063</v>
      </c>
      <c r="CG90" s="46">
        <v>0.2080725541329311</v>
      </c>
      <c r="CH90" s="46">
        <v>1.4520967224482977</v>
      </c>
      <c r="CI90" s="46">
        <v>0.2136524838857623</v>
      </c>
      <c r="CJ90" s="46">
        <v>6.7186223048027491</v>
      </c>
      <c r="CK90" s="46">
        <v>0.236879920853102</v>
      </c>
      <c r="CL90" s="46">
        <v>13.255258405748787</v>
      </c>
      <c r="CM90" s="46">
        <v>16.911232011340175</v>
      </c>
      <c r="CN90" s="46">
        <v>4.0839882687614182</v>
      </c>
    </row>
    <row r="91" spans="1:92" ht="12" customHeight="1">
      <c r="A91" s="17" t="s">
        <v>183</v>
      </c>
      <c r="B91" s="36">
        <v>231.18</v>
      </c>
      <c r="C91" s="36">
        <v>2952.8799999999997</v>
      </c>
      <c r="D91" s="36">
        <v>2978.7799999999993</v>
      </c>
      <c r="E91" s="36">
        <v>-1377.0799999999997</v>
      </c>
      <c r="F91" s="18" t="s">
        <v>195</v>
      </c>
      <c r="G91" s="97" t="s">
        <v>597</v>
      </c>
      <c r="H91" s="58" t="s">
        <v>171</v>
      </c>
      <c r="I91" s="58">
        <v>7</v>
      </c>
      <c r="J91" s="34">
        <v>55.160788144018419</v>
      </c>
      <c r="K91" s="22">
        <v>9.7915542812454071E-2</v>
      </c>
      <c r="L91" s="20">
        <v>25.842029441218113</v>
      </c>
      <c r="M91" s="22">
        <v>1.4917266834257537</v>
      </c>
      <c r="N91" s="22">
        <v>2.0213597525953621E-2</v>
      </c>
      <c r="O91" s="20">
        <v>0.44118354589615283</v>
      </c>
      <c r="P91" s="22">
        <v>9.9722527808655208</v>
      </c>
      <c r="Q91" s="22">
        <v>3.8949263519666504</v>
      </c>
      <c r="R91" s="22">
        <v>0.56766210002874984</v>
      </c>
      <c r="S91" s="22">
        <v>3.0171067210470446E-2</v>
      </c>
      <c r="T91" s="22">
        <v>1.4193548387095427</v>
      </c>
      <c r="U91" s="20">
        <f t="shared" si="17"/>
        <v>98.938224093677775</v>
      </c>
      <c r="V91" s="20">
        <f t="shared" si="18"/>
        <v>97.518869254968237</v>
      </c>
      <c r="W91" s="20">
        <f t="shared" si="19"/>
        <v>1.0254425708992247</v>
      </c>
      <c r="X91" s="20"/>
      <c r="Y91" s="20">
        <f t="shared" si="20"/>
        <v>56.564220407229726</v>
      </c>
      <c r="Z91" s="20">
        <f t="shared" si="21"/>
        <v>0.10040676595259601</v>
      </c>
      <c r="AA91" s="20">
        <f t="shared" si="22"/>
        <v>26.499517107456157</v>
      </c>
      <c r="AB91" s="20">
        <f t="shared" si="23"/>
        <v>1.5296800453310788</v>
      </c>
      <c r="AC91" s="20">
        <f t="shared" si="24"/>
        <v>2.0727883414136089E-2</v>
      </c>
      <c r="AD91" s="20">
        <f t="shared" si="25"/>
        <v>0.45240838954218709</v>
      </c>
      <c r="AE91" s="20">
        <f t="shared" si="26"/>
        <v>10.225972529267683</v>
      </c>
      <c r="AF91" s="20">
        <f t="shared" si="27"/>
        <v>3.9940232918238205</v>
      </c>
      <c r="AG91" s="20">
        <f t="shared" si="28"/>
        <v>0.58210488325553411</v>
      </c>
      <c r="AH91" s="20">
        <f t="shared" si="29"/>
        <v>3.0938696727078115E-2</v>
      </c>
      <c r="AI91" s="20">
        <f t="shared" si="30"/>
        <v>100</v>
      </c>
      <c r="AJ91" s="20"/>
      <c r="AK91" s="20">
        <f t="shared" si="31"/>
        <v>1.3764061047889047</v>
      </c>
      <c r="AL91" s="20">
        <f t="shared" si="32"/>
        <v>1.3075857995494593</v>
      </c>
      <c r="AM91" s="20">
        <f t="shared" si="33"/>
        <v>7.6390538815784378E-2</v>
      </c>
      <c r="AO91" s="35">
        <v>1.3720700186852564</v>
      </c>
      <c r="AP91" s="46">
        <v>12.645082614844412</v>
      </c>
      <c r="AQ91" s="46">
        <v>2.5493792050808413</v>
      </c>
      <c r="AR91" s="27">
        <v>5.1568823002227138</v>
      </c>
      <c r="AS91" s="27">
        <v>21.366897685746792</v>
      </c>
      <c r="AT91" s="27">
        <v>88.688968301058253</v>
      </c>
      <c r="AU91" s="27">
        <v>39.50310162601</v>
      </c>
      <c r="AV91" s="27">
        <v>356.038246727841</v>
      </c>
      <c r="AW91" s="27">
        <v>6.35495962853485</v>
      </c>
      <c r="AX91" s="46">
        <v>51.4591820074737</v>
      </c>
      <c r="AY91" s="46">
        <v>180.75277607354101</v>
      </c>
      <c r="BA91" s="17" t="s">
        <v>183</v>
      </c>
      <c r="BB91" s="34">
        <v>9.2481498512926238E-2</v>
      </c>
      <c r="BC91" s="46">
        <v>14.0114871270211</v>
      </c>
      <c r="BD91" s="46">
        <v>1.7839044162791799</v>
      </c>
      <c r="BE91" s="34">
        <v>1.8184982841455071E-2</v>
      </c>
      <c r="BF91" s="34">
        <v>2.232788371595916</v>
      </c>
      <c r="BG91" s="46">
        <v>3.5293952639816255</v>
      </c>
      <c r="BH91" s="46">
        <v>27.999492943835001</v>
      </c>
      <c r="BI91" s="46">
        <v>15.914314691642591</v>
      </c>
      <c r="BJ91" s="46">
        <v>36.088283022670282</v>
      </c>
      <c r="BK91" s="46">
        <v>14.847461189602759</v>
      </c>
      <c r="BL91" s="46" t="s">
        <v>203</v>
      </c>
      <c r="BM91" s="46">
        <v>14.307652194341593</v>
      </c>
      <c r="BN91" s="46">
        <v>345.44344054880082</v>
      </c>
      <c r="BO91" s="46">
        <v>5.8454313504134241</v>
      </c>
      <c r="BP91" s="46">
        <v>54.835074145969749</v>
      </c>
      <c r="BQ91" s="46">
        <v>4.2825648258539486</v>
      </c>
      <c r="BR91" s="46" t="s">
        <v>203</v>
      </c>
      <c r="BS91" s="46" t="s">
        <v>203</v>
      </c>
      <c r="BT91" s="46">
        <v>0.98557908896288271</v>
      </c>
      <c r="BU91" s="46">
        <v>178.30039951368363</v>
      </c>
      <c r="BV91" s="46">
        <v>9.6626774025042454</v>
      </c>
      <c r="BW91" s="46">
        <v>17.463719633961109</v>
      </c>
      <c r="BX91" s="46">
        <v>1.8524776211363665</v>
      </c>
      <c r="BY91" s="46">
        <v>6.226575304522064</v>
      </c>
      <c r="BZ91" s="46">
        <v>1.1734889223886156</v>
      </c>
      <c r="CA91" s="46">
        <v>0.56015252131998594</v>
      </c>
      <c r="CB91" s="46">
        <v>1.0710755680417237</v>
      </c>
      <c r="CC91" s="46">
        <v>0.18503328550794423</v>
      </c>
      <c r="CD91" s="46">
        <v>0.93559479447681215</v>
      </c>
      <c r="CE91" s="46">
        <v>0.17837858607243906</v>
      </c>
      <c r="CF91" s="46">
        <v>0.55732231510579255</v>
      </c>
      <c r="CG91" s="46">
        <v>9.3226217008797782E-2</v>
      </c>
      <c r="CH91" s="46">
        <v>0.58055758857130613</v>
      </c>
      <c r="CI91" s="46">
        <v>0.10166898346120866</v>
      </c>
      <c r="CJ91" s="46">
        <v>1.6626695391153059</v>
      </c>
      <c r="CK91" s="46">
        <v>0.3152974622376663</v>
      </c>
      <c r="CL91" s="46">
        <v>3.8228028360765034</v>
      </c>
      <c r="CM91" s="46">
        <v>3.1164344879416555</v>
      </c>
      <c r="CN91" s="46">
        <v>1.481368855243002</v>
      </c>
    </row>
    <row r="92" spans="1:92" ht="12" customHeight="1">
      <c r="A92" s="17" t="s">
        <v>99</v>
      </c>
      <c r="B92" s="36">
        <v>232.07</v>
      </c>
      <c r="C92" s="36">
        <v>2953.77</v>
      </c>
      <c r="D92" s="36">
        <v>2979.6699999999996</v>
      </c>
      <c r="E92" s="36">
        <v>-1377.97</v>
      </c>
      <c r="F92" s="18" t="s">
        <v>195</v>
      </c>
      <c r="G92" s="97" t="s">
        <v>597</v>
      </c>
      <c r="H92" s="58" t="s">
        <v>213</v>
      </c>
      <c r="I92" s="58">
        <v>4</v>
      </c>
      <c r="J92" s="22">
        <v>48.064966140192602</v>
      </c>
      <c r="K92" s="20">
        <v>0.34864262151323089</v>
      </c>
      <c r="L92" s="22">
        <v>20.858696919380499</v>
      </c>
      <c r="M92" s="20">
        <v>5.4083411977128781</v>
      </c>
      <c r="N92" s="20">
        <v>9.4475272761216145E-2</v>
      </c>
      <c r="O92" s="22">
        <v>5.8495076896630724</v>
      </c>
      <c r="P92" s="22">
        <v>11.090224605254001</v>
      </c>
      <c r="Q92" s="22">
        <v>3.2313764883099001</v>
      </c>
      <c r="R92" s="22">
        <v>0.27065531198234294</v>
      </c>
      <c r="S92" s="22">
        <v>0.13495707490165509</v>
      </c>
      <c r="T92" s="22">
        <v>6.0252788104090325</v>
      </c>
      <c r="U92" s="20">
        <f t="shared" si="17"/>
        <v>101.37712213208042</v>
      </c>
      <c r="V92" s="20">
        <f t="shared" si="18"/>
        <v>95.351843321671382</v>
      </c>
      <c r="W92" s="20">
        <f t="shared" si="19"/>
        <v>1.0487474233995453</v>
      </c>
      <c r="X92" s="20"/>
      <c r="Y92" s="20">
        <f t="shared" si="20"/>
        <v>50.408009395313378</v>
      </c>
      <c r="Z92" s="20">
        <f t="shared" si="21"/>
        <v>0.36563805099926378</v>
      </c>
      <c r="AA92" s="20">
        <f t="shared" si="22"/>
        <v>21.87550464967233</v>
      </c>
      <c r="AB92" s="20">
        <f t="shared" si="23"/>
        <v>5.6719838959669922</v>
      </c>
      <c r="AC92" s="20">
        <f t="shared" si="24"/>
        <v>9.9080698883294682E-2</v>
      </c>
      <c r="AD92" s="20">
        <f t="shared" si="25"/>
        <v>6.1346561176899739</v>
      </c>
      <c r="AE92" s="20">
        <f t="shared" si="26"/>
        <v>11.630844479682372</v>
      </c>
      <c r="AF92" s="20">
        <f t="shared" si="27"/>
        <v>3.3888977661488786</v>
      </c>
      <c r="AG92" s="20">
        <f t="shared" si="28"/>
        <v>0.28384906107088226</v>
      </c>
      <c r="AH92" s="20">
        <f t="shared" si="29"/>
        <v>0.14153588457265023</v>
      </c>
      <c r="AI92" s="20">
        <f t="shared" si="30"/>
        <v>100.00000000000003</v>
      </c>
      <c r="AJ92" s="20"/>
      <c r="AK92" s="20">
        <f t="shared" si="31"/>
        <v>5.1036511095910999</v>
      </c>
      <c r="AL92" s="20">
        <f t="shared" si="32"/>
        <v>4.8484685541115446</v>
      </c>
      <c r="AM92" s="20">
        <f t="shared" si="33"/>
        <v>0.28325263658230637</v>
      </c>
      <c r="AN92" s="61"/>
      <c r="AO92" s="35">
        <v>10.302049340639966</v>
      </c>
      <c r="AP92" s="24">
        <v>36.482400787783995</v>
      </c>
      <c r="AQ92" s="24">
        <v>2.6644030272009802</v>
      </c>
      <c r="AR92" s="24">
        <v>20.0800997521286</v>
      </c>
      <c r="AS92" s="24">
        <v>111.30936363593077</v>
      </c>
      <c r="AT92" s="24">
        <v>129.5364011580167</v>
      </c>
      <c r="AU92" s="24">
        <v>6.3713168272042999</v>
      </c>
      <c r="AV92" s="24">
        <v>222.00198907336474</v>
      </c>
      <c r="AW92" s="24">
        <v>16.821718429092289</v>
      </c>
      <c r="AX92" s="35">
        <v>419.03177080630428</v>
      </c>
      <c r="AY92" s="35">
        <v>81.017672439213243</v>
      </c>
      <c r="BA92" s="17" t="s">
        <v>99</v>
      </c>
      <c r="BB92" s="34">
        <v>0.35889379278510603</v>
      </c>
      <c r="BC92" s="46">
        <v>49.729020100280586</v>
      </c>
      <c r="BD92" s="46">
        <v>0.65481241043805039</v>
      </c>
      <c r="BE92" s="34">
        <v>0.10039492681268661</v>
      </c>
      <c r="BF92" s="34">
        <v>5.5444374900566169</v>
      </c>
      <c r="BG92" s="46">
        <v>17.252160330869572</v>
      </c>
      <c r="BH92" s="46">
        <v>123.437257671686</v>
      </c>
      <c r="BI92" s="46">
        <v>139.882615011513</v>
      </c>
      <c r="BJ92" s="46">
        <v>5.5015436522333658</v>
      </c>
      <c r="BK92" s="46">
        <v>17.733116186031754</v>
      </c>
      <c r="BL92" s="46">
        <v>0.68889903005518716</v>
      </c>
      <c r="BM92" s="46">
        <v>5.7622722846405576</v>
      </c>
      <c r="BN92" s="46">
        <v>231.29972673419499</v>
      </c>
      <c r="BO92" s="46">
        <v>18.802782247682867</v>
      </c>
      <c r="BP92" s="46">
        <v>434.917273039885</v>
      </c>
      <c r="BQ92" s="46">
        <v>8.7110838640257846</v>
      </c>
      <c r="BR92" s="46">
        <v>2.7562637214734158</v>
      </c>
      <c r="BS92" s="46">
        <v>5.2498218517870248</v>
      </c>
      <c r="BT92" s="46">
        <v>0.75747537898048767</v>
      </c>
      <c r="BU92" s="46">
        <v>90.322502501429824</v>
      </c>
      <c r="BV92" s="46">
        <v>14.483406745207416</v>
      </c>
      <c r="BW92" s="46">
        <v>28.571331669048185</v>
      </c>
      <c r="BX92" s="46">
        <v>3.5743598858748986</v>
      </c>
      <c r="BY92" s="46">
        <v>10.423185108896412</v>
      </c>
      <c r="BZ92" s="46">
        <v>2.676644234936405</v>
      </c>
      <c r="CA92" s="46">
        <v>0.73803657593225158</v>
      </c>
      <c r="CB92" s="46">
        <v>2.6271188903832035</v>
      </c>
      <c r="CC92" s="46">
        <v>0.37338992372861479</v>
      </c>
      <c r="CD92" s="46">
        <v>2.3427230102598031</v>
      </c>
      <c r="CE92" s="46">
        <v>0.49305714969926884</v>
      </c>
      <c r="CF92" s="46">
        <v>1.4218109255511686</v>
      </c>
      <c r="CG92" s="46">
        <v>0.23813197007417639</v>
      </c>
      <c r="CH92" s="46">
        <v>1.5735466025842699</v>
      </c>
      <c r="CI92" s="46">
        <v>0.22978399831591639</v>
      </c>
      <c r="CJ92" s="46">
        <v>11.058929587340204</v>
      </c>
      <c r="CK92" s="46">
        <v>1.0498028385336033</v>
      </c>
      <c r="CL92" s="46">
        <v>11.955263420519799</v>
      </c>
      <c r="CM92" s="46">
        <v>22.753062684992063</v>
      </c>
      <c r="CN92" s="46">
        <v>6.0054653486240861</v>
      </c>
    </row>
    <row r="93" spans="1:92" ht="12" customHeight="1">
      <c r="A93" s="17" t="s">
        <v>165</v>
      </c>
      <c r="B93" s="36">
        <v>232.52</v>
      </c>
      <c r="C93" s="18">
        <v>2953.75</v>
      </c>
      <c r="D93" s="18">
        <v>2979.6499999999996</v>
      </c>
      <c r="E93" s="18">
        <v>-1377.95</v>
      </c>
      <c r="F93" s="18" t="s">
        <v>195</v>
      </c>
      <c r="G93" s="97" t="s">
        <v>602</v>
      </c>
      <c r="H93" s="58" t="s">
        <v>212</v>
      </c>
      <c r="I93" s="58">
        <v>5</v>
      </c>
      <c r="J93" s="52">
        <v>48.554272798712596</v>
      </c>
      <c r="K93" s="22">
        <v>0.19706724585964711</v>
      </c>
      <c r="L93" s="20">
        <v>16.280891373325154</v>
      </c>
      <c r="M93" s="22">
        <v>9.0269617273736618</v>
      </c>
      <c r="N93" s="20">
        <v>0.13521771016181708</v>
      </c>
      <c r="O93" s="20">
        <v>12.433090761304957</v>
      </c>
      <c r="P93" s="22">
        <v>9.1725712790131695</v>
      </c>
      <c r="Q93" s="22">
        <v>1.8384495737333535</v>
      </c>
      <c r="R93" s="22">
        <v>8.9961648529495342E-2</v>
      </c>
      <c r="S93" s="22">
        <v>3.6596234991407538E-2</v>
      </c>
      <c r="T93" s="22">
        <v>2.3683356764354655</v>
      </c>
      <c r="U93" s="20">
        <f t="shared" si="17"/>
        <v>100.13341602944072</v>
      </c>
      <c r="V93" s="20">
        <f t="shared" si="18"/>
        <v>97.76508035300526</v>
      </c>
      <c r="W93" s="20">
        <f t="shared" si="19"/>
        <v>1.0228601013667151</v>
      </c>
      <c r="X93" s="20"/>
      <c r="Y93" s="20">
        <f t="shared" si="20"/>
        <v>49.664228396678304</v>
      </c>
      <c r="Z93" s="20">
        <f t="shared" si="21"/>
        <v>0.20157222307605802</v>
      </c>
      <c r="AA93" s="20">
        <f t="shared" si="22"/>
        <v>16.653074200459844</v>
      </c>
      <c r="AB93" s="20">
        <f t="shared" si="23"/>
        <v>9.2333189874948811</v>
      </c>
      <c r="AC93" s="20">
        <f t="shared" si="24"/>
        <v>0.13830880072269133</v>
      </c>
      <c r="AD93" s="20">
        <f t="shared" si="25"/>
        <v>12.717312476409958</v>
      </c>
      <c r="AE93" s="20">
        <f t="shared" si="26"/>
        <v>9.3822571882448305</v>
      </c>
      <c r="AF93" s="20">
        <f t="shared" si="27"/>
        <v>1.8804767173464922</v>
      </c>
      <c r="AG93" s="20">
        <f t="shared" si="28"/>
        <v>9.2018180933996399E-2</v>
      </c>
      <c r="AH93" s="20">
        <f t="shared" si="29"/>
        <v>3.7432828632951241E-2</v>
      </c>
      <c r="AI93" s="20">
        <f t="shared" si="30"/>
        <v>100</v>
      </c>
      <c r="AJ93" s="20"/>
      <c r="AK93" s="20">
        <f t="shared" si="31"/>
        <v>8.3081404249478936</v>
      </c>
      <c r="AL93" s="20">
        <f t="shared" si="32"/>
        <v>7.8927334037004986</v>
      </c>
      <c r="AM93" s="20">
        <f t="shared" si="33"/>
        <v>0.46110179358460851</v>
      </c>
      <c r="AO93" s="35">
        <v>14.176586842717219</v>
      </c>
      <c r="AP93" s="35">
        <v>66.498516342236371</v>
      </c>
      <c r="AQ93" s="24">
        <v>103.82051573480641</v>
      </c>
      <c r="AR93" s="24">
        <v>63.7179823569912</v>
      </c>
      <c r="AS93" s="24">
        <v>380.2838417575872</v>
      </c>
      <c r="AT93" s="24">
        <v>78.3473658578407</v>
      </c>
      <c r="AU93" s="24">
        <v>135.18724041686681</v>
      </c>
      <c r="AV93" s="24">
        <v>197.207637079356</v>
      </c>
      <c r="AW93" s="24">
        <v>4.4339870863545006</v>
      </c>
      <c r="AX93" s="24">
        <v>15.964033016492822</v>
      </c>
      <c r="AY93" s="35">
        <v>80.915304325542905</v>
      </c>
      <c r="BA93" s="17" t="s">
        <v>165</v>
      </c>
      <c r="BB93" s="34">
        <v>0.20162754561324936</v>
      </c>
      <c r="BC93" s="46">
        <v>67.684071540784601</v>
      </c>
      <c r="BD93" s="46">
        <v>103.219080603658</v>
      </c>
      <c r="BE93" s="34">
        <v>0.13720632112957176</v>
      </c>
      <c r="BF93" s="34">
        <v>9.3153553009716887</v>
      </c>
      <c r="BG93" s="46">
        <v>67.332019564049503</v>
      </c>
      <c r="BH93" s="46">
        <v>382.48529234058475</v>
      </c>
      <c r="BI93" s="46">
        <v>79.011767560988176</v>
      </c>
      <c r="BJ93" s="46">
        <v>117.96963608223254</v>
      </c>
      <c r="BK93" s="46">
        <v>13.665909244361295</v>
      </c>
      <c r="BL93" s="46" t="s">
        <v>203</v>
      </c>
      <c r="BM93" s="46">
        <v>2.5734723548316274</v>
      </c>
      <c r="BN93" s="46">
        <v>205.39582367710256</v>
      </c>
      <c r="BO93" s="46">
        <v>5.3041186974257766</v>
      </c>
      <c r="BP93" s="46">
        <v>19.264611008660772</v>
      </c>
      <c r="BQ93" s="46">
        <v>1.2557626268618913</v>
      </c>
      <c r="BR93" s="46" t="s">
        <v>203</v>
      </c>
      <c r="BS93" s="46" t="s">
        <v>203</v>
      </c>
      <c r="BT93" s="46">
        <v>0.5328932789895674</v>
      </c>
      <c r="BU93" s="46">
        <v>84.517322230148295</v>
      </c>
      <c r="BV93" s="46">
        <v>4.2020075163056045</v>
      </c>
      <c r="BW93" s="46">
        <v>8.5917081525151033</v>
      </c>
      <c r="BX93" s="46">
        <v>0.95805143798186265</v>
      </c>
      <c r="BY93" s="46">
        <v>3.6765716968364424</v>
      </c>
      <c r="BZ93" s="46">
        <v>0.79196701602664643</v>
      </c>
      <c r="CA93" s="46">
        <v>0.43887978977688946</v>
      </c>
      <c r="CB93" s="46">
        <v>0.77845882364991437</v>
      </c>
      <c r="CC93" s="46">
        <v>0.12700526046981273</v>
      </c>
      <c r="CD93" s="46">
        <v>0.93363357603735275</v>
      </c>
      <c r="CE93" s="46">
        <v>0.19249628052474019</v>
      </c>
      <c r="CF93" s="46">
        <v>0.61715756370583008</v>
      </c>
      <c r="CG93" s="46">
        <v>0.11335633964823989</v>
      </c>
      <c r="CH93" s="46">
        <v>0.73523237532002639</v>
      </c>
      <c r="CI93" s="46">
        <v>0.11937625642109939</v>
      </c>
      <c r="CJ93" s="46">
        <v>0.42496261070244362</v>
      </c>
      <c r="CK93" s="46">
        <v>9.0365359197490086E-2</v>
      </c>
      <c r="CL93" s="46">
        <v>1.8988507097004339</v>
      </c>
      <c r="CM93" s="46">
        <v>2.2414160216131696</v>
      </c>
      <c r="CN93" s="46">
        <v>0.19760892109424213</v>
      </c>
    </row>
    <row r="94" spans="1:92" ht="12" customHeight="1">
      <c r="A94" s="17" t="s">
        <v>166</v>
      </c>
      <c r="B94" s="36">
        <v>234.29</v>
      </c>
      <c r="C94" s="18">
        <v>2955.99</v>
      </c>
      <c r="D94" s="18">
        <v>2981.8899999999994</v>
      </c>
      <c r="E94" s="18">
        <v>-1380.1899999999998</v>
      </c>
      <c r="F94" s="18" t="s">
        <v>195</v>
      </c>
      <c r="G94" s="97" t="s">
        <v>600</v>
      </c>
      <c r="H94" s="58" t="s">
        <v>212</v>
      </c>
      <c r="I94" s="58">
        <v>5</v>
      </c>
      <c r="J94" s="52">
        <v>34.292753018371286</v>
      </c>
      <c r="K94" s="22">
        <v>0.11721689276859201</v>
      </c>
      <c r="L94" s="20">
        <v>2.4958084113629182</v>
      </c>
      <c r="M94" s="22">
        <v>16.726134812222124</v>
      </c>
      <c r="N94" s="20">
        <v>0.19442269165995724</v>
      </c>
      <c r="O94" s="20">
        <v>35.473245232452143</v>
      </c>
      <c r="P94" s="22">
        <v>2.1294908846930372</v>
      </c>
      <c r="Q94" s="22">
        <v>8.2409845070804108E-2</v>
      </c>
      <c r="R94" s="22">
        <v>8.1269692800721091E-2</v>
      </c>
      <c r="S94" s="22">
        <v>0.14272249131508011</v>
      </c>
      <c r="T94" s="22">
        <v>9.0329012961115112</v>
      </c>
      <c r="U94" s="20">
        <f t="shared" si="17"/>
        <v>100.76837526882818</v>
      </c>
      <c r="V94" s="20">
        <f t="shared" si="18"/>
        <v>91.735473972716662</v>
      </c>
      <c r="W94" s="20">
        <f t="shared" si="19"/>
        <v>1.0900908413002948</v>
      </c>
      <c r="X94" s="20"/>
      <c r="Y94" s="20">
        <f t="shared" si="20"/>
        <v>37.382215988299578</v>
      </c>
      <c r="Z94" s="20">
        <f t="shared" si="21"/>
        <v>0.1277770612527209</v>
      </c>
      <c r="AA94" s="20">
        <f t="shared" si="22"/>
        <v>2.7206578908669559</v>
      </c>
      <c r="AB94" s="20">
        <f t="shared" si="23"/>
        <v>18.233006369157362</v>
      </c>
      <c r="AC94" s="20">
        <f t="shared" si="24"/>
        <v>0.21193839551947058</v>
      </c>
      <c r="AD94" s="20">
        <f t="shared" si="25"/>
        <v>38.669059739095424</v>
      </c>
      <c r="AE94" s="20">
        <f t="shared" si="26"/>
        <v>2.321338510036342</v>
      </c>
      <c r="AF94" s="20">
        <f t="shared" si="27"/>
        <v>8.9834217344659795E-2</v>
      </c>
      <c r="AG94" s="20">
        <f t="shared" si="28"/>
        <v>8.8591347797354558E-2</v>
      </c>
      <c r="AH94" s="20">
        <f t="shared" si="29"/>
        <v>0.15558048063012969</v>
      </c>
      <c r="AI94" s="20">
        <f t="shared" si="30"/>
        <v>99.999999999999986</v>
      </c>
      <c r="AJ94" s="20"/>
      <c r="AK94" s="20">
        <f t="shared" si="31"/>
        <v>16.406059130967794</v>
      </c>
      <c r="AL94" s="20">
        <f t="shared" si="32"/>
        <v>15.585756174419403</v>
      </c>
      <c r="AM94" s="20">
        <f t="shared" si="33"/>
        <v>0.9105362817687136</v>
      </c>
      <c r="AO94" s="35">
        <v>9.4159413165390955</v>
      </c>
      <c r="AP94" s="35">
        <v>36.461095327339606</v>
      </c>
      <c r="AQ94" s="24">
        <v>37.943682856033298</v>
      </c>
      <c r="AR94" s="24">
        <v>198.20437927528201</v>
      </c>
      <c r="AS94" s="24">
        <v>1257.6642528697594</v>
      </c>
      <c r="AT94" s="24">
        <v>35.056531116212597</v>
      </c>
      <c r="AU94" s="24">
        <v>72.848927896602191</v>
      </c>
      <c r="AV94" s="24">
        <v>26.5370731813037</v>
      </c>
      <c r="AW94" s="24">
        <v>2.97139224038997</v>
      </c>
      <c r="AX94" s="24">
        <v>12.3293100637571</v>
      </c>
      <c r="AY94" s="35">
        <v>39.703139974987003</v>
      </c>
      <c r="BA94" s="17" t="s">
        <v>166</v>
      </c>
      <c r="BB94" s="34">
        <v>0.12696638993909382</v>
      </c>
      <c r="BC94" s="46">
        <v>39.389255459422145</v>
      </c>
      <c r="BD94" s="46">
        <v>41.871231559519906</v>
      </c>
      <c r="BE94" s="34">
        <v>0.19347507376859355</v>
      </c>
      <c r="BF94" s="34">
        <v>16.503853262876699</v>
      </c>
      <c r="BG94" s="46">
        <v>204.32872027984681</v>
      </c>
      <c r="BH94" s="46">
        <v>1343.130506436896</v>
      </c>
      <c r="BI94" s="46">
        <v>32.943260282644211</v>
      </c>
      <c r="BJ94" s="46">
        <v>52.970049804550627</v>
      </c>
      <c r="BK94" s="46">
        <v>3.7923341643305442</v>
      </c>
      <c r="BL94" s="46" t="s">
        <v>203</v>
      </c>
      <c r="BM94" s="46">
        <v>7.9260262262958934</v>
      </c>
      <c r="BN94" s="46">
        <v>27.347994424888647</v>
      </c>
      <c r="BO94" s="46">
        <v>3.6475304725252751</v>
      </c>
      <c r="BP94" s="46">
        <v>13.702161141709359</v>
      </c>
      <c r="BQ94" s="46">
        <v>1.3139190276609112</v>
      </c>
      <c r="BR94" s="46" t="s">
        <v>203</v>
      </c>
      <c r="BS94" s="46" t="s">
        <v>203</v>
      </c>
      <c r="BT94" s="46">
        <v>0.98920162457179295</v>
      </c>
      <c r="BU94" s="46">
        <v>40.263423910290143</v>
      </c>
      <c r="BV94" s="46">
        <v>2.8684515277101266</v>
      </c>
      <c r="BW94" s="46">
        <v>6.3196680532865166</v>
      </c>
      <c r="BX94" s="46">
        <v>0.72499084867495656</v>
      </c>
      <c r="BY94" s="46">
        <v>2.9224247234375524</v>
      </c>
      <c r="BZ94" s="46">
        <v>0.6229740062339596</v>
      </c>
      <c r="CA94" s="46">
        <v>0.12364973482327149</v>
      </c>
      <c r="CB94" s="46">
        <v>0.6788229642361272</v>
      </c>
      <c r="CC94" s="46">
        <v>0.10621013881432645</v>
      </c>
      <c r="CD94" s="46">
        <v>0.60773990870838079</v>
      </c>
      <c r="CE94" s="46">
        <v>0.13582065317615016</v>
      </c>
      <c r="CF94" s="46">
        <v>0.37408786009267853</v>
      </c>
      <c r="CG94" s="46">
        <v>6.1237873588536822E-2</v>
      </c>
      <c r="CH94" s="46">
        <v>0.42171535490233536</v>
      </c>
      <c r="CI94" s="46">
        <v>6.6447160575885622E-2</v>
      </c>
      <c r="CJ94" s="46">
        <v>0.33410619214346254</v>
      </c>
      <c r="CK94" s="46">
        <v>0.12734355263080621</v>
      </c>
      <c r="CL94" s="46">
        <v>0.9251949778152011</v>
      </c>
      <c r="CM94" s="46">
        <v>4.431715052712323</v>
      </c>
      <c r="CN94" s="46">
        <v>0.44939737524343937</v>
      </c>
    </row>
    <row r="95" spans="1:92" ht="12" customHeight="1">
      <c r="A95" s="17" t="s">
        <v>184</v>
      </c>
      <c r="B95" s="36">
        <v>234.89</v>
      </c>
      <c r="C95" s="18">
        <v>2956.5899999999997</v>
      </c>
      <c r="D95" s="18">
        <v>2982.4899999999993</v>
      </c>
      <c r="E95" s="18">
        <v>-1380.7899999999997</v>
      </c>
      <c r="F95" s="18" t="s">
        <v>195</v>
      </c>
      <c r="G95" s="97" t="s">
        <v>594</v>
      </c>
      <c r="H95" s="58" t="s">
        <v>171</v>
      </c>
      <c r="I95" s="58">
        <v>7</v>
      </c>
      <c r="J95" s="52">
        <v>39.938539910075114</v>
      </c>
      <c r="K95" s="22">
        <v>4.7707151060950269E-2</v>
      </c>
      <c r="L95" s="20">
        <v>8.4306327083431096</v>
      </c>
      <c r="M95" s="22">
        <v>12.929235287949979</v>
      </c>
      <c r="N95" s="20">
        <v>0.16799221878932402</v>
      </c>
      <c r="O95" s="20">
        <v>25.106029516588393</v>
      </c>
      <c r="P95" s="22">
        <v>4.6068208086003759</v>
      </c>
      <c r="Q95" s="22">
        <v>0.24575551952645838</v>
      </c>
      <c r="R95" s="22">
        <v>0.32472632679716201</v>
      </c>
      <c r="S95" s="22">
        <v>3.5596965152628985E-3</v>
      </c>
      <c r="T95" s="22">
        <v>7.3976351021207156</v>
      </c>
      <c r="U95" s="20">
        <f t="shared" si="17"/>
        <v>99.198634246366851</v>
      </c>
      <c r="V95" s="20">
        <f t="shared" si="18"/>
        <v>91.800999144246134</v>
      </c>
      <c r="W95" s="20">
        <f t="shared" si="19"/>
        <v>1.0893127627387895</v>
      </c>
      <c r="X95" s="20"/>
      <c r="Y95" s="20">
        <f t="shared" si="20"/>
        <v>43.505561249197328</v>
      </c>
      <c r="Z95" s="20">
        <f t="shared" si="21"/>
        <v>5.1968008524600512E-2</v>
      </c>
      <c r="AA95" s="20">
        <f t="shared" si="22"/>
        <v>9.183595807161236</v>
      </c>
      <c r="AB95" s="20">
        <f t="shared" si="23"/>
        <v>14.08398101161664</v>
      </c>
      <c r="AC95" s="20">
        <f t="shared" si="24"/>
        <v>0.18299606796801773</v>
      </c>
      <c r="AD95" s="20">
        <f t="shared" si="25"/>
        <v>27.348318374116499</v>
      </c>
      <c r="AE95" s="20">
        <f t="shared" si="26"/>
        <v>5.0182687024590198</v>
      </c>
      <c r="AF95" s="20">
        <f t="shared" si="27"/>
        <v>0.26770462393367289</v>
      </c>
      <c r="AG95" s="20">
        <f t="shared" si="28"/>
        <v>0.35372853217743555</v>
      </c>
      <c r="AH95" s="20">
        <f t="shared" si="29"/>
        <v>3.8776228455526698E-3</v>
      </c>
      <c r="AI95" s="20">
        <f t="shared" si="30"/>
        <v>100</v>
      </c>
      <c r="AJ95" s="20"/>
      <c r="AK95" s="20">
        <f t="shared" si="31"/>
        <v>12.672766114252653</v>
      </c>
      <c r="AL95" s="20">
        <f t="shared" si="32"/>
        <v>12.03912780854002</v>
      </c>
      <c r="AM95" s="20">
        <f t="shared" si="33"/>
        <v>0.70333851934102309</v>
      </c>
      <c r="AO95" s="35">
        <v>7.8182403712046016</v>
      </c>
      <c r="AP95" s="35">
        <v>32.529962576531105</v>
      </c>
      <c r="AQ95" s="24">
        <v>60.548519872368701</v>
      </c>
      <c r="AR95" s="24">
        <v>63.873960053586629</v>
      </c>
      <c r="AS95" s="24">
        <v>1007.495322132597</v>
      </c>
      <c r="AT95" s="24">
        <v>21.749718063606998</v>
      </c>
      <c r="AU95" s="24">
        <v>74.581184098604595</v>
      </c>
      <c r="AV95" s="24">
        <v>122.11145107698306</v>
      </c>
      <c r="AW95" s="24">
        <v>1.4205333084451617</v>
      </c>
      <c r="AX95" s="24">
        <v>5.4874819312213701</v>
      </c>
      <c r="AY95" s="35">
        <v>47.085076246536069</v>
      </c>
      <c r="BA95" s="17" t="s">
        <v>184</v>
      </c>
      <c r="BB95" s="34">
        <v>4.9998080885578708E-2</v>
      </c>
      <c r="BC95" s="46">
        <v>33.052027726844202</v>
      </c>
      <c r="BD95" s="46">
        <v>59.314610699815347</v>
      </c>
      <c r="BE95" s="34">
        <v>0.18268106095018996</v>
      </c>
      <c r="BF95" s="34">
        <v>17.298897286273284</v>
      </c>
      <c r="BG95" s="46">
        <v>64.976530509849994</v>
      </c>
      <c r="BH95" s="46">
        <v>992.59927698587705</v>
      </c>
      <c r="BI95" s="46">
        <v>21.980348685087378</v>
      </c>
      <c r="BJ95" s="46">
        <v>74.506374771588995</v>
      </c>
      <c r="BK95" s="46">
        <v>6.2953989091568836</v>
      </c>
      <c r="BL95" s="46" t="s">
        <v>203</v>
      </c>
      <c r="BM95" s="46">
        <v>10.866425687535397</v>
      </c>
      <c r="BN95" s="46">
        <v>127.38228223248733</v>
      </c>
      <c r="BO95" s="46">
        <v>1.5463067736233707</v>
      </c>
      <c r="BP95" s="46">
        <v>4.670633224300186</v>
      </c>
      <c r="BQ95" s="46">
        <v>0.8064137714363766</v>
      </c>
      <c r="BR95" s="46" t="s">
        <v>203</v>
      </c>
      <c r="BS95" s="46" t="s">
        <v>203</v>
      </c>
      <c r="BT95" s="46">
        <v>1.2414359743684709</v>
      </c>
      <c r="BU95" s="46">
        <v>50.789225392438453</v>
      </c>
      <c r="BV95" s="46">
        <v>1.4653778784435461</v>
      </c>
      <c r="BW95" s="46">
        <v>2.5101323920461058</v>
      </c>
      <c r="BX95" s="46">
        <v>0.26502405963932857</v>
      </c>
      <c r="BY95" s="46">
        <v>0.82801567798082298</v>
      </c>
      <c r="BZ95" s="46">
        <v>0.1769560191478749</v>
      </c>
      <c r="CA95" s="46">
        <v>0.143201457952777</v>
      </c>
      <c r="CB95" s="46">
        <v>0.14652521767609766</v>
      </c>
      <c r="CC95" s="46">
        <v>2.8091396861634685E-2</v>
      </c>
      <c r="CD95" s="46">
        <v>0.15936702655776297</v>
      </c>
      <c r="CE95" s="46">
        <v>4.898302478340269E-2</v>
      </c>
      <c r="CF95" s="46">
        <v>0.12835705240350237</v>
      </c>
      <c r="CG95" s="46">
        <v>2.7039283331275074E-2</v>
      </c>
      <c r="CH95" s="46">
        <v>0.14036834146214389</v>
      </c>
      <c r="CI95" s="46">
        <v>3.9526364260333798E-2</v>
      </c>
      <c r="CJ95" s="46">
        <v>0.1182994087931518</v>
      </c>
      <c r="CK95" s="46">
        <v>4.0537250121758135E-2</v>
      </c>
      <c r="CL95" s="46">
        <v>0.86867325107580418</v>
      </c>
      <c r="CM95" s="46">
        <v>0.24602172435669115</v>
      </c>
      <c r="CN95" s="46">
        <v>6.1795203120581378E-2</v>
      </c>
    </row>
    <row r="96" spans="1:92" ht="12" customHeight="1">
      <c r="A96" s="17" t="s">
        <v>135</v>
      </c>
      <c r="B96" s="18">
        <v>235.255</v>
      </c>
      <c r="C96" s="18">
        <v>2956.9549999999999</v>
      </c>
      <c r="D96" s="18">
        <v>2982.8549999999996</v>
      </c>
      <c r="E96" s="18">
        <v>-1381.155</v>
      </c>
      <c r="F96" s="18" t="s">
        <v>195</v>
      </c>
      <c r="G96" s="97" t="s">
        <v>592</v>
      </c>
      <c r="H96" s="58" t="s">
        <v>210</v>
      </c>
      <c r="I96" s="58">
        <v>0</v>
      </c>
      <c r="J96" s="22">
        <v>42.791345947143597</v>
      </c>
      <c r="K96" s="20">
        <v>0.10851990724988912</v>
      </c>
      <c r="L96" s="22">
        <v>6.5027773277702901</v>
      </c>
      <c r="M96" s="22">
        <v>11.08883156163215</v>
      </c>
      <c r="N96" s="20">
        <v>0.17521493335140845</v>
      </c>
      <c r="O96" s="22">
        <v>28.220517036490506</v>
      </c>
      <c r="P96" s="22">
        <v>6.4343145063107761</v>
      </c>
      <c r="Q96" s="22">
        <v>0.37749670558817999</v>
      </c>
      <c r="R96" s="22">
        <v>7.1875778633337287E-2</v>
      </c>
      <c r="S96" s="22">
        <v>1.4030046831870214E-2</v>
      </c>
      <c r="T96" s="34">
        <v>4.149414941494153</v>
      </c>
      <c r="U96" s="20">
        <f t="shared" si="17"/>
        <v>99.934338692496169</v>
      </c>
      <c r="V96" s="20">
        <f t="shared" si="18"/>
        <v>95.784923751002012</v>
      </c>
      <c r="W96" s="20">
        <f t="shared" si="19"/>
        <v>1.0440056334956773</v>
      </c>
      <c r="X96" s="20"/>
      <c r="Y96" s="20">
        <f t="shared" si="20"/>
        <v>44.674406233680337</v>
      </c>
      <c r="Z96" s="20">
        <f t="shared" si="21"/>
        <v>0.11329539451531263</v>
      </c>
      <c r="AA96" s="20">
        <f t="shared" si="22"/>
        <v>6.7889361635601491</v>
      </c>
      <c r="AB96" s="20">
        <f t="shared" si="23"/>
        <v>11.576802619228634</v>
      </c>
      <c r="AC96" s="20">
        <f t="shared" si="24"/>
        <v>0.18292537749144006</v>
      </c>
      <c r="AD96" s="20">
        <f t="shared" si="25"/>
        <v>29.462378766256826</v>
      </c>
      <c r="AE96" s="20">
        <f t="shared" si="26"/>
        <v>6.7174605922714079</v>
      </c>
      <c r="AF96" s="20">
        <f t="shared" si="27"/>
        <v>0.39410868726011905</v>
      </c>
      <c r="AG96" s="20">
        <f t="shared" si="28"/>
        <v>7.5038717805092359E-2</v>
      </c>
      <c r="AH96" s="20">
        <f t="shared" si="29"/>
        <v>1.4647447930680683E-2</v>
      </c>
      <c r="AI96" s="20">
        <f t="shared" si="30"/>
        <v>100</v>
      </c>
      <c r="AJ96" s="20"/>
      <c r="AK96" s="20">
        <f t="shared" si="31"/>
        <v>10.416806996781926</v>
      </c>
      <c r="AL96" s="20">
        <f t="shared" si="32"/>
        <v>9.8959666469428296</v>
      </c>
      <c r="AM96" s="20">
        <f t="shared" si="33"/>
        <v>0.5781327883213967</v>
      </c>
      <c r="AN96" s="66"/>
      <c r="AO96" s="46">
        <v>26.64123101353179</v>
      </c>
      <c r="AP96" s="27">
        <v>92.497109226308652</v>
      </c>
      <c r="AQ96" s="27">
        <v>683.43564107342797</v>
      </c>
      <c r="AR96" s="27">
        <v>125.14063740202937</v>
      </c>
      <c r="AS96" s="27">
        <v>915.44873599155028</v>
      </c>
      <c r="AT96" s="27">
        <v>28.134084609881654</v>
      </c>
      <c r="AU96" s="27">
        <v>67.697130107155246</v>
      </c>
      <c r="AV96" s="46">
        <v>59.848646858864981</v>
      </c>
      <c r="AW96" s="46">
        <v>3.95060673677408</v>
      </c>
      <c r="AX96" s="46">
        <v>8.1782771306436999</v>
      </c>
      <c r="AY96" s="46">
        <v>22.808480613018833</v>
      </c>
      <c r="AZ96" s="46"/>
      <c r="BA96" s="17" t="s">
        <v>135</v>
      </c>
      <c r="BB96" s="34" t="s">
        <v>203</v>
      </c>
      <c r="BC96" s="46" t="s">
        <v>203</v>
      </c>
      <c r="BD96" s="46" t="s">
        <v>203</v>
      </c>
      <c r="BE96" s="34" t="s">
        <v>203</v>
      </c>
      <c r="BF96" s="34" t="s">
        <v>203</v>
      </c>
      <c r="BG96" s="46" t="s">
        <v>203</v>
      </c>
      <c r="BH96" s="46" t="s">
        <v>203</v>
      </c>
      <c r="BI96" s="46" t="s">
        <v>203</v>
      </c>
      <c r="BJ96" s="46" t="s">
        <v>203</v>
      </c>
      <c r="BK96" s="46">
        <v>6.3985820478438011</v>
      </c>
      <c r="BL96" s="46" t="s">
        <v>203</v>
      </c>
      <c r="BM96" s="46">
        <v>2.5054110428249534</v>
      </c>
      <c r="BN96" s="46" t="s">
        <v>203</v>
      </c>
      <c r="BO96" s="46" t="s">
        <v>203</v>
      </c>
      <c r="BP96" s="46" t="s">
        <v>203</v>
      </c>
      <c r="BQ96" s="46">
        <v>0.6275808261697956</v>
      </c>
      <c r="BR96" s="46" t="s">
        <v>203</v>
      </c>
      <c r="BS96" s="46" t="s">
        <v>203</v>
      </c>
      <c r="BT96" s="46">
        <v>1.0944083675250293</v>
      </c>
      <c r="BU96" s="46" t="s">
        <v>203</v>
      </c>
      <c r="BV96" s="46">
        <v>0.98958725944024484</v>
      </c>
      <c r="BW96" s="46">
        <v>2.093955888012573</v>
      </c>
      <c r="BX96" s="46">
        <v>0.27918874772823277</v>
      </c>
      <c r="BY96" s="46">
        <v>1.3457657417214757</v>
      </c>
      <c r="BZ96" s="46">
        <v>0.38168466441515814</v>
      </c>
      <c r="CA96" s="46">
        <v>0.14350003647432558</v>
      </c>
      <c r="CB96" s="46">
        <v>0.37248770378689355</v>
      </c>
      <c r="CC96" s="46">
        <v>6.8818258638814023E-2</v>
      </c>
      <c r="CD96" s="46">
        <v>0.52551739213555504</v>
      </c>
      <c r="CE96" s="46">
        <v>0.11027642279644996</v>
      </c>
      <c r="CF96" s="46">
        <v>0.33380301224260905</v>
      </c>
      <c r="CG96" s="46">
        <v>6.0450141573924157E-2</v>
      </c>
      <c r="CH96" s="46">
        <v>0.39050658044953673</v>
      </c>
      <c r="CI96" s="46">
        <v>7.4251842290338349E-2</v>
      </c>
      <c r="CJ96" s="46">
        <v>0.1825951227393669</v>
      </c>
      <c r="CK96" s="46">
        <v>4.1138382471422187E-2</v>
      </c>
      <c r="CL96" s="46">
        <v>1.6869945849293149</v>
      </c>
      <c r="CM96" s="46">
        <v>0.18012942091892378</v>
      </c>
      <c r="CN96" s="46">
        <v>5.3757452288902455E-2</v>
      </c>
    </row>
    <row r="97" spans="1:92" ht="12" customHeight="1">
      <c r="A97" s="17" t="s">
        <v>134</v>
      </c>
      <c r="B97" s="18">
        <v>235.29</v>
      </c>
      <c r="C97" s="36">
        <v>2956.99</v>
      </c>
      <c r="D97" s="36">
        <v>2982.8899999999994</v>
      </c>
      <c r="E97" s="36">
        <v>-1381.1899999999998</v>
      </c>
      <c r="F97" s="18" t="s">
        <v>195</v>
      </c>
      <c r="G97" s="97" t="s">
        <v>604</v>
      </c>
      <c r="H97" s="58" t="s">
        <v>210</v>
      </c>
      <c r="I97" s="58">
        <v>0</v>
      </c>
      <c r="J97" s="22">
        <v>37.564084426692602</v>
      </c>
      <c r="K97" s="20">
        <v>4.9006368717474685E-2</v>
      </c>
      <c r="L97" s="22">
        <v>8.676195822468479</v>
      </c>
      <c r="M97" s="22">
        <v>13.406796755818146</v>
      </c>
      <c r="N97" s="20">
        <v>0.12838227075862715</v>
      </c>
      <c r="O97" s="22">
        <v>27.617387538660324</v>
      </c>
      <c r="P97" s="22">
        <v>5.0627333877169898</v>
      </c>
      <c r="Q97" s="22">
        <v>0.40554223571093084</v>
      </c>
      <c r="R97" s="22">
        <v>0.17885902599355641</v>
      </c>
      <c r="S97" s="22">
        <v>2.4391596084418533E-2</v>
      </c>
      <c r="T97" s="34">
        <v>7.7492665207469669</v>
      </c>
      <c r="U97" s="20">
        <f t="shared" si="17"/>
        <v>100.86264594936851</v>
      </c>
      <c r="V97" s="20">
        <f t="shared" si="18"/>
        <v>93.113379428621542</v>
      </c>
      <c r="W97" s="20">
        <f t="shared" si="19"/>
        <v>1.0739595170279215</v>
      </c>
      <c r="X97" s="20"/>
      <c r="Y97" s="20">
        <f t="shared" si="20"/>
        <v>40.342305968486855</v>
      </c>
      <c r="Z97" s="20">
        <f t="shared" si="21"/>
        <v>5.2630856079111353E-2</v>
      </c>
      <c r="AA97" s="20">
        <f t="shared" si="22"/>
        <v>9.3178830751379174</v>
      </c>
      <c r="AB97" s="20">
        <f t="shared" si="23"/>
        <v>14.39835696876996</v>
      </c>
      <c r="AC97" s="20">
        <f t="shared" si="24"/>
        <v>0.13787736149888308</v>
      </c>
      <c r="AD97" s="20">
        <f t="shared" si="25"/>
        <v>29.65995618259258</v>
      </c>
      <c r="AE97" s="20">
        <f t="shared" si="26"/>
        <v>5.4371707039136714</v>
      </c>
      <c r="AF97" s="20">
        <f t="shared" si="27"/>
        <v>0.43553594359853476</v>
      </c>
      <c r="AG97" s="20">
        <f t="shared" si="28"/>
        <v>0.1920873531721243</v>
      </c>
      <c r="AH97" s="20">
        <f t="shared" si="29"/>
        <v>2.6195586750362269E-2</v>
      </c>
      <c r="AI97" s="20">
        <f t="shared" si="30"/>
        <v>100</v>
      </c>
      <c r="AJ97" s="20"/>
      <c r="AK97" s="20">
        <f t="shared" si="31"/>
        <v>12.955641600499211</v>
      </c>
      <c r="AL97" s="20">
        <f t="shared" si="32"/>
        <v>12.307859520474251</v>
      </c>
      <c r="AM97" s="20">
        <f t="shared" si="33"/>
        <v>0.71903810882770602</v>
      </c>
      <c r="AN97" s="66"/>
      <c r="AO97" s="46">
        <v>5.5877578119086602</v>
      </c>
      <c r="AP97" s="27">
        <v>15.233141187454139</v>
      </c>
      <c r="AQ97" s="27">
        <v>31.105839191996299</v>
      </c>
      <c r="AR97" s="27">
        <v>137.10864593581883</v>
      </c>
      <c r="AS97" s="27">
        <v>1296.411755041865</v>
      </c>
      <c r="AT97" s="27">
        <v>62.107046149616728</v>
      </c>
      <c r="AU97" s="27">
        <v>50.066982417361565</v>
      </c>
      <c r="AV97" s="46">
        <v>88.586231567002315</v>
      </c>
      <c r="AW97" s="46">
        <v>1.0148902265900801</v>
      </c>
      <c r="AX97" s="46">
        <v>4.1442008820588798</v>
      </c>
      <c r="AY97" s="46">
        <v>44.350565753677195</v>
      </c>
      <c r="AZ97" s="46"/>
      <c r="BA97" s="17" t="s">
        <v>134</v>
      </c>
      <c r="BB97" s="34" t="s">
        <v>203</v>
      </c>
      <c r="BC97" s="46" t="s">
        <v>203</v>
      </c>
      <c r="BD97" s="46" t="s">
        <v>203</v>
      </c>
      <c r="BE97" s="34" t="s">
        <v>203</v>
      </c>
      <c r="BF97" s="34" t="s">
        <v>203</v>
      </c>
      <c r="BG97" s="46" t="s">
        <v>203</v>
      </c>
      <c r="BH97" s="46" t="s">
        <v>203</v>
      </c>
      <c r="BI97" s="46" t="s">
        <v>203</v>
      </c>
      <c r="BJ97" s="46" t="s">
        <v>203</v>
      </c>
      <c r="BK97" s="46">
        <v>6.7352505966860754</v>
      </c>
      <c r="BL97" s="46" t="s">
        <v>203</v>
      </c>
      <c r="BM97" s="46">
        <v>7.2296747317007766</v>
      </c>
      <c r="BN97" s="46" t="s">
        <v>203</v>
      </c>
      <c r="BO97" s="46" t="s">
        <v>203</v>
      </c>
      <c r="BP97" s="46" t="s">
        <v>203</v>
      </c>
      <c r="BQ97" s="46">
        <v>0.39165821517530969</v>
      </c>
      <c r="BR97" s="46" t="s">
        <v>203</v>
      </c>
      <c r="BS97" s="46" t="s">
        <v>203</v>
      </c>
      <c r="BT97" s="46">
        <v>1.3147764322048301</v>
      </c>
      <c r="BU97" s="46" t="s">
        <v>203</v>
      </c>
      <c r="BV97" s="46">
        <v>1.0409181007967661</v>
      </c>
      <c r="BW97" s="46">
        <v>1.9933511686713687</v>
      </c>
      <c r="BX97" s="46">
        <v>0.22138026076123954</v>
      </c>
      <c r="BY97" s="46">
        <v>0.94102142713862236</v>
      </c>
      <c r="BZ97" s="46">
        <v>0.19620733541316601</v>
      </c>
      <c r="CA97" s="46">
        <v>0.13891428984402979</v>
      </c>
      <c r="CB97" s="46">
        <v>0.13666194538033949</v>
      </c>
      <c r="CC97" s="46">
        <v>1.6096401840914699E-2</v>
      </c>
      <c r="CD97" s="46">
        <v>9.4669502710721262E-2</v>
      </c>
      <c r="CE97" s="46">
        <v>2.6479600754153277E-2</v>
      </c>
      <c r="CF97" s="46">
        <v>8.0331539404572647E-2</v>
      </c>
      <c r="CG97" s="46">
        <v>1.7272134414103878E-2</v>
      </c>
      <c r="CH97" s="46">
        <v>0.12648758292854101</v>
      </c>
      <c r="CI97" s="46">
        <v>2.4447927502765386E-2</v>
      </c>
      <c r="CJ97" s="46">
        <v>9.2694086818848331E-2</v>
      </c>
      <c r="CK97" s="46">
        <v>2.533126565490277E-2</v>
      </c>
      <c r="CL97" s="46">
        <v>0.90581029076187436</v>
      </c>
      <c r="CM97" s="46">
        <v>0.10007407965686223</v>
      </c>
      <c r="CN97" s="46">
        <v>2.8744236684317706E-2</v>
      </c>
    </row>
    <row r="98" spans="1:92" ht="12" customHeight="1">
      <c r="A98" s="17" t="s">
        <v>133</v>
      </c>
      <c r="B98" s="18">
        <v>235.33</v>
      </c>
      <c r="C98" s="36">
        <v>2957.0299999999997</v>
      </c>
      <c r="D98" s="36">
        <v>2982.9299999999994</v>
      </c>
      <c r="E98" s="36">
        <v>-1381.2299999999998</v>
      </c>
      <c r="F98" s="18" t="s">
        <v>195</v>
      </c>
      <c r="G98" s="97" t="s">
        <v>604</v>
      </c>
      <c r="H98" s="58" t="s">
        <v>210</v>
      </c>
      <c r="I98" s="58">
        <v>0</v>
      </c>
      <c r="J98" s="22">
        <v>38.4546404439292</v>
      </c>
      <c r="K98" s="20">
        <v>5.2832247678300019E-2</v>
      </c>
      <c r="L98" s="22">
        <v>6.80811053963241</v>
      </c>
      <c r="M98" s="22">
        <v>14.030298577832538</v>
      </c>
      <c r="N98" s="20">
        <v>0.14659458982306625</v>
      </c>
      <c r="O98" s="22">
        <v>28.036386784701349</v>
      </c>
      <c r="P98" s="22">
        <v>3.7893000595461688</v>
      </c>
      <c r="Q98" s="22">
        <v>0.26017901045732056</v>
      </c>
      <c r="R98" s="22">
        <v>0.17770166443897942</v>
      </c>
      <c r="S98" s="22">
        <v>1.1790887714011808E-2</v>
      </c>
      <c r="T98" s="34">
        <v>7.6105149158215228</v>
      </c>
      <c r="U98" s="20">
        <f t="shared" si="17"/>
        <v>99.378349721574878</v>
      </c>
      <c r="V98" s="20">
        <f t="shared" si="18"/>
        <v>91.767834805753353</v>
      </c>
      <c r="W98" s="20">
        <f t="shared" si="19"/>
        <v>1.0897064337594085</v>
      </c>
      <c r="X98" s="20"/>
      <c r="Y98" s="20">
        <f t="shared" si="20"/>
        <v>41.904269099654407</v>
      </c>
      <c r="Z98" s="20">
        <f t="shared" si="21"/>
        <v>5.7571640205014103E-2</v>
      </c>
      <c r="AA98" s="20">
        <f t="shared" si="22"/>
        <v>7.4188418567826755</v>
      </c>
      <c r="AB98" s="20">
        <f t="shared" si="23"/>
        <v>15.288906627829595</v>
      </c>
      <c r="AC98" s="20">
        <f t="shared" si="24"/>
        <v>0.15974506768451679</v>
      </c>
      <c r="AD98" s="20">
        <f t="shared" si="25"/>
        <v>30.551431058656316</v>
      </c>
      <c r="AE98" s="20">
        <f t="shared" si="26"/>
        <v>4.1292246543323694</v>
      </c>
      <c r="AF98" s="20">
        <f t="shared" si="27"/>
        <v>0.28351874162449864</v>
      </c>
      <c r="AG98" s="20">
        <f t="shared" si="28"/>
        <v>0.19364264702891135</v>
      </c>
      <c r="AH98" s="20">
        <f t="shared" si="29"/>
        <v>1.2848606201693431E-2</v>
      </c>
      <c r="AI98" s="20">
        <f t="shared" si="30"/>
        <v>100</v>
      </c>
      <c r="AJ98" s="20"/>
      <c r="AK98" s="20">
        <f t="shared" si="31"/>
        <v>13.756958183721071</v>
      </c>
      <c r="AL98" s="20">
        <f t="shared" si="32"/>
        <v>13.069110274535017</v>
      </c>
      <c r="AM98" s="20">
        <f t="shared" si="33"/>
        <v>0.76351117919652012</v>
      </c>
      <c r="AN98" s="66"/>
      <c r="AO98" s="46">
        <v>7.7647585876589398</v>
      </c>
      <c r="AP98" s="27">
        <v>31.676265440364499</v>
      </c>
      <c r="AQ98" s="27">
        <v>112.78363858410422</v>
      </c>
      <c r="AR98" s="27">
        <v>165.97679477037553</v>
      </c>
      <c r="AS98" s="27">
        <v>1465.0703550011822</v>
      </c>
      <c r="AT98" s="27">
        <v>27.330056418841004</v>
      </c>
      <c r="AU98" s="27">
        <v>56.67633541418887</v>
      </c>
      <c r="AV98" s="46">
        <v>102.03149850689665</v>
      </c>
      <c r="AW98" s="46">
        <v>1.29072628828097</v>
      </c>
      <c r="AX98" s="46">
        <v>4.1653001322228</v>
      </c>
      <c r="AY98" s="46">
        <v>39.891390077523681</v>
      </c>
      <c r="AZ98" s="46"/>
      <c r="BA98" s="17" t="s">
        <v>133</v>
      </c>
      <c r="BB98" s="34" t="s">
        <v>203</v>
      </c>
      <c r="BC98" s="46" t="s">
        <v>203</v>
      </c>
      <c r="BD98" s="46" t="s">
        <v>203</v>
      </c>
      <c r="BE98" s="34" t="s">
        <v>203</v>
      </c>
      <c r="BF98" s="34" t="s">
        <v>203</v>
      </c>
      <c r="BG98" s="46" t="s">
        <v>203</v>
      </c>
      <c r="BH98" s="46" t="s">
        <v>203</v>
      </c>
      <c r="BI98" s="46" t="s">
        <v>203</v>
      </c>
      <c r="BJ98" s="46" t="s">
        <v>203</v>
      </c>
      <c r="BK98" s="46">
        <v>6.1759319077386383</v>
      </c>
      <c r="BL98" s="46" t="s">
        <v>203</v>
      </c>
      <c r="BM98" s="46">
        <v>7.7023920791072813</v>
      </c>
      <c r="BN98" s="46" t="s">
        <v>203</v>
      </c>
      <c r="BO98" s="46" t="s">
        <v>203</v>
      </c>
      <c r="BP98" s="46" t="s">
        <v>203</v>
      </c>
      <c r="BQ98" s="46">
        <v>0.54269573419753658</v>
      </c>
      <c r="BR98" s="46" t="s">
        <v>203</v>
      </c>
      <c r="BS98" s="46" t="s">
        <v>203</v>
      </c>
      <c r="BT98" s="46">
        <v>1.3177072665587108</v>
      </c>
      <c r="BU98" s="46" t="s">
        <v>203</v>
      </c>
      <c r="BV98" s="46">
        <v>0.82567042386917433</v>
      </c>
      <c r="BW98" s="46">
        <v>1.5832086174621205</v>
      </c>
      <c r="BX98" s="46">
        <v>0.1774182464472564</v>
      </c>
      <c r="BY98" s="46">
        <v>0.7231656634014223</v>
      </c>
      <c r="BZ98" s="46">
        <v>0.15945091033403033</v>
      </c>
      <c r="CA98" s="46">
        <v>0.12487141131625216</v>
      </c>
      <c r="CB98" s="46">
        <v>0.16799913833408417</v>
      </c>
      <c r="CC98" s="46">
        <v>2.2577904425507132E-2</v>
      </c>
      <c r="CD98" s="46">
        <v>0.17469969046938691</v>
      </c>
      <c r="CE98" s="46">
        <v>3.7515955448151131E-2</v>
      </c>
      <c r="CF98" s="46">
        <v>0.12180995523053971</v>
      </c>
      <c r="CG98" s="46">
        <v>2.8223236872070619E-2</v>
      </c>
      <c r="CH98" s="46">
        <v>0.16508933675620235</v>
      </c>
      <c r="CI98" s="46">
        <v>3.296017160800515E-2</v>
      </c>
      <c r="CJ98" s="46">
        <v>0.10596908645989453</v>
      </c>
      <c r="CK98" s="46">
        <v>3.4113259800837639E-2</v>
      </c>
      <c r="CL98" s="46">
        <v>1.7000300101755943</v>
      </c>
      <c r="CM98" s="46">
        <v>0.16599432858972221</v>
      </c>
      <c r="CN98" s="46">
        <v>3.5737487559778028E-2</v>
      </c>
    </row>
    <row r="99" spans="1:92" ht="12" customHeight="1">
      <c r="A99" s="17" t="s">
        <v>185</v>
      </c>
      <c r="B99" s="18">
        <v>238.1</v>
      </c>
      <c r="C99" s="36">
        <v>2959.7999999999997</v>
      </c>
      <c r="D99" s="36">
        <v>2985.6999999999994</v>
      </c>
      <c r="E99" s="36">
        <v>-1383.9999999999998</v>
      </c>
      <c r="F99" s="18" t="s">
        <v>195</v>
      </c>
      <c r="G99" s="97" t="s">
        <v>591</v>
      </c>
      <c r="H99" s="58" t="s">
        <v>171</v>
      </c>
      <c r="I99" s="58">
        <v>7</v>
      </c>
      <c r="J99" s="22">
        <v>47.583781785587192</v>
      </c>
      <c r="K99" s="20">
        <v>7.6894612986535146E-2</v>
      </c>
      <c r="L99" s="22">
        <v>18.157159269038182</v>
      </c>
      <c r="M99" s="22">
        <v>8.2139763083268473</v>
      </c>
      <c r="N99" s="20">
        <v>0.11940174536899256</v>
      </c>
      <c r="O99" s="22">
        <v>11.040049198614229</v>
      </c>
      <c r="P99" s="22">
        <v>9.2509491588671224</v>
      </c>
      <c r="Q99" s="22">
        <v>0.95138687980818148</v>
      </c>
      <c r="R99" s="22">
        <v>0.30407323540222414</v>
      </c>
      <c r="S99" s="22">
        <v>7.3240142791960823E-3</v>
      </c>
      <c r="T99" s="34">
        <v>4.4477611940297406</v>
      </c>
      <c r="U99" s="20">
        <f t="shared" si="17"/>
        <v>100.15275740230845</v>
      </c>
      <c r="V99" s="20">
        <f t="shared" si="18"/>
        <v>95.704996208278715</v>
      </c>
      <c r="W99" s="20">
        <f t="shared" si="19"/>
        <v>1.0448775295113564</v>
      </c>
      <c r="X99" s="20"/>
      <c r="Y99" s="20">
        <f t="shared" si="20"/>
        <v>49.719224356931825</v>
      </c>
      <c r="Z99" s="20">
        <f t="shared" si="21"/>
        <v>8.03454532501027E-2</v>
      </c>
      <c r="AA99" s="20">
        <f t="shared" si="22"/>
        <v>18.97200771997684</v>
      </c>
      <c r="AB99" s="20">
        <f t="shared" si="23"/>
        <v>8.582599272509368</v>
      </c>
      <c r="AC99" s="20">
        <f t="shared" si="24"/>
        <v>0.12476020072049698</v>
      </c>
      <c r="AD99" s="20">
        <f t="shared" si="25"/>
        <v>11.535499332331865</v>
      </c>
      <c r="AE99" s="20">
        <f t="shared" si="26"/>
        <v>9.6661089027522387</v>
      </c>
      <c r="AF99" s="20">
        <f t="shared" si="27"/>
        <v>0.99408277258349043</v>
      </c>
      <c r="AG99" s="20">
        <f t="shared" si="28"/>
        <v>0.31771929099760104</v>
      </c>
      <c r="AH99" s="20">
        <f t="shared" si="29"/>
        <v>7.6526979461522997E-3</v>
      </c>
      <c r="AI99" s="20">
        <f t="shared" si="30"/>
        <v>99.999999999999972</v>
      </c>
      <c r="AJ99" s="20"/>
      <c r="AK99" s="20">
        <f t="shared" si="31"/>
        <v>7.7226228254039295</v>
      </c>
      <c r="AL99" s="20">
        <f t="shared" si="32"/>
        <v>7.3364916841337324</v>
      </c>
      <c r="AM99" s="20">
        <f t="shared" si="33"/>
        <v>0.42860556680991879</v>
      </c>
      <c r="AN99" s="66"/>
      <c r="AO99" s="46">
        <v>7.3006616738043313</v>
      </c>
      <c r="AP99" s="27">
        <v>33.413834830443719</v>
      </c>
      <c r="AQ99" s="27">
        <v>13.495077438733485</v>
      </c>
      <c r="AR99" s="27">
        <v>40.176031024198245</v>
      </c>
      <c r="AS99" s="27">
        <v>514.38664718297855</v>
      </c>
      <c r="AT99" s="27">
        <v>31.284294539382</v>
      </c>
      <c r="AU99" s="27">
        <v>79.763661438286036</v>
      </c>
      <c r="AV99" s="46">
        <v>252.1281319934312</v>
      </c>
      <c r="AW99" s="46">
        <v>2.320698142355893</v>
      </c>
      <c r="AX99" s="46">
        <v>2.1470472769740598</v>
      </c>
      <c r="AY99" s="46">
        <v>53.925801328009257</v>
      </c>
      <c r="AZ99" s="46"/>
      <c r="BA99" s="17" t="s">
        <v>185</v>
      </c>
      <c r="BB99" s="34">
        <v>7.9673831029864653E-2</v>
      </c>
      <c r="BC99" s="46">
        <v>32.058268749223203</v>
      </c>
      <c r="BD99" s="46">
        <v>12.721545709057015</v>
      </c>
      <c r="BE99" s="34">
        <v>0.12423891093980659</v>
      </c>
      <c r="BF99" s="34">
        <v>12.162251364764597</v>
      </c>
      <c r="BG99" s="46">
        <v>41.079038178453402</v>
      </c>
      <c r="BH99" s="46">
        <v>510.67127093961301</v>
      </c>
      <c r="BI99" s="46">
        <v>27.762111610048439</v>
      </c>
      <c r="BJ99" s="46">
        <v>77.324760605874616</v>
      </c>
      <c r="BK99" s="46">
        <v>10.447313934904606</v>
      </c>
      <c r="BL99" s="46" t="s">
        <v>203</v>
      </c>
      <c r="BM99" s="46">
        <v>8.3256478180793536</v>
      </c>
      <c r="BN99" s="46">
        <v>243.917515964975</v>
      </c>
      <c r="BO99" s="46">
        <v>1.8761922659701391</v>
      </c>
      <c r="BP99" s="46">
        <v>1.9620041384960001</v>
      </c>
      <c r="BQ99" s="46">
        <v>0.78010682216662108</v>
      </c>
      <c r="BR99" s="46" t="s">
        <v>203</v>
      </c>
      <c r="BS99" s="46" t="s">
        <v>203</v>
      </c>
      <c r="BT99" s="46">
        <v>1.0029697014506413</v>
      </c>
      <c r="BU99" s="46">
        <v>55.926898996066932</v>
      </c>
      <c r="BV99" s="46">
        <v>2.3699345586831639</v>
      </c>
      <c r="BW99" s="46">
        <v>4.3258690007930056</v>
      </c>
      <c r="BX99" s="46">
        <v>0.45789213065415635</v>
      </c>
      <c r="BY99" s="46">
        <v>1.7233174730514118</v>
      </c>
      <c r="BZ99" s="46">
        <v>0.28228911004279161</v>
      </c>
      <c r="CA99" s="46">
        <v>0.26807388059701526</v>
      </c>
      <c r="CB99" s="46">
        <v>0.27696085424689226</v>
      </c>
      <c r="CC99" s="46">
        <v>3.9539592748560545E-2</v>
      </c>
      <c r="CD99" s="46">
        <v>0.26636015185660977</v>
      </c>
      <c r="CE99" s="46">
        <v>7.2735546854681324E-2</v>
      </c>
      <c r="CF99" s="46">
        <v>0.18658408745382715</v>
      </c>
      <c r="CG99" s="46">
        <v>3.2865677607797274E-2</v>
      </c>
      <c r="CH99" s="46">
        <v>0.22505398695285497</v>
      </c>
      <c r="CI99" s="46">
        <v>4.8038909322957013E-2</v>
      </c>
      <c r="CJ99" s="46">
        <v>6.0289791119406487E-2</v>
      </c>
      <c r="CK99" s="46">
        <v>4.0564343605468442E-2</v>
      </c>
      <c r="CL99" s="46">
        <v>1.876593572736166</v>
      </c>
      <c r="CM99" s="46">
        <v>0.68791564198604316</v>
      </c>
      <c r="CN99" s="46">
        <v>5.45483942242816E-2</v>
      </c>
    </row>
    <row r="100" spans="1:92" ht="12" customHeight="1">
      <c r="A100" s="41" t="s">
        <v>167</v>
      </c>
      <c r="B100" s="36">
        <v>240.6</v>
      </c>
      <c r="C100" s="18">
        <v>2962.27</v>
      </c>
      <c r="D100" s="18">
        <v>2988.1699999999996</v>
      </c>
      <c r="E100" s="18">
        <v>-1386.47</v>
      </c>
      <c r="F100" s="18" t="s">
        <v>195</v>
      </c>
      <c r="G100" s="97" t="s">
        <v>591</v>
      </c>
      <c r="H100" s="58" t="s">
        <v>212</v>
      </c>
      <c r="I100" s="58">
        <v>5</v>
      </c>
      <c r="J100" s="52">
        <v>46.301270745975046</v>
      </c>
      <c r="K100" s="26">
        <v>8.2771128239847974E-2</v>
      </c>
      <c r="L100" s="26">
        <v>17.83778838237971</v>
      </c>
      <c r="M100" s="26">
        <v>8.046556032963263</v>
      </c>
      <c r="N100" s="26">
        <v>0.12079263958592554</v>
      </c>
      <c r="O100" s="26">
        <v>10.683185236407031</v>
      </c>
      <c r="P100" s="26">
        <v>10.227457535448805</v>
      </c>
      <c r="Q100" s="26">
        <v>0.94332782556082961</v>
      </c>
      <c r="R100" s="26">
        <v>9.1181707431121459E-2</v>
      </c>
      <c r="S100" s="26">
        <v>1.3145137900688927E-2</v>
      </c>
      <c r="T100" s="26">
        <v>3.5735556879092507</v>
      </c>
      <c r="U100" s="20">
        <f t="shared" si="17"/>
        <v>97.921032059801519</v>
      </c>
      <c r="V100" s="20">
        <f t="shared" si="18"/>
        <v>94.34747637189227</v>
      </c>
      <c r="W100" s="20">
        <f t="shared" si="19"/>
        <v>1.0599117628311223</v>
      </c>
      <c r="X100" s="20"/>
      <c r="Y100" s="20">
        <f t="shared" si="20"/>
        <v>49.075261497687485</v>
      </c>
      <c r="Z100" s="20">
        <f t="shared" si="21"/>
        <v>8.7730092444218158E-2</v>
      </c>
      <c r="AA100" s="20">
        <f t="shared" si="22"/>
        <v>18.906481729376591</v>
      </c>
      <c r="AB100" s="20">
        <f t="shared" si="23"/>
        <v>8.5286393896174939</v>
      </c>
      <c r="AC100" s="20">
        <f t="shared" si="24"/>
        <v>0.12802953956054275</v>
      </c>
      <c r="AD100" s="20">
        <f t="shared" si="25"/>
        <v>11.323233696571597</v>
      </c>
      <c r="AE100" s="20">
        <f t="shared" si="26"/>
        <v>10.840202545677988</v>
      </c>
      <c r="AF100" s="20">
        <f t="shared" si="27"/>
        <v>0.99984425851782832</v>
      </c>
      <c r="AG100" s="20">
        <f t="shared" si="28"/>
        <v>9.664456426127159E-2</v>
      </c>
      <c r="AH100" s="20">
        <f t="shared" si="29"/>
        <v>1.3932686284977399E-2</v>
      </c>
      <c r="AI100" s="20">
        <f t="shared" si="30"/>
        <v>100</v>
      </c>
      <c r="AJ100" s="20"/>
      <c r="AK100" s="20">
        <f t="shared" si="31"/>
        <v>7.674069722777821</v>
      </c>
      <c r="AL100" s="20">
        <f t="shared" si="32"/>
        <v>7.2903662366389295</v>
      </c>
      <c r="AM100" s="20">
        <f t="shared" si="33"/>
        <v>0.42591086961416957</v>
      </c>
      <c r="AO100" s="27">
        <v>7.7215347657069016</v>
      </c>
      <c r="AP100" s="27">
        <v>33.615814944316028</v>
      </c>
      <c r="AQ100" s="27">
        <v>1640.3379985659601</v>
      </c>
      <c r="AR100" s="27">
        <v>73.689535535187602</v>
      </c>
      <c r="AS100" s="27">
        <v>9210.0953576569009</v>
      </c>
      <c r="AT100" s="27">
        <v>132.66701782919509</v>
      </c>
      <c r="AU100" s="27">
        <v>125.88904607259595</v>
      </c>
      <c r="AV100" s="27">
        <v>197.53755843647824</v>
      </c>
      <c r="AW100" s="27">
        <v>1.6302977553153348</v>
      </c>
      <c r="AX100" s="27">
        <v>8.8660713668097202</v>
      </c>
      <c r="AY100" s="27">
        <v>62.246592883949269</v>
      </c>
      <c r="BA100" s="17" t="s">
        <v>167</v>
      </c>
      <c r="BB100" s="34">
        <v>8.0571043584406254E-2</v>
      </c>
      <c r="BC100" s="46">
        <v>32.79111573789465</v>
      </c>
      <c r="BD100" s="46">
        <v>1612.6398371177766</v>
      </c>
      <c r="BE100" s="34">
        <v>0.10986770624650338</v>
      </c>
      <c r="BF100" s="34">
        <v>8.0429390114412715</v>
      </c>
      <c r="BG100" s="46">
        <v>73.95074596217458</v>
      </c>
      <c r="BH100" s="46">
        <v>9074.1444091243284</v>
      </c>
      <c r="BI100" s="46">
        <v>136.27746497407313</v>
      </c>
      <c r="BJ100" s="46">
        <v>1549.8699589939854</v>
      </c>
      <c r="BK100" s="46">
        <v>12.749715537960299</v>
      </c>
      <c r="BL100" s="46" t="s">
        <v>203</v>
      </c>
      <c r="BM100" s="46">
        <v>3.7013196477286634</v>
      </c>
      <c r="BN100" s="46">
        <v>204.53579229792874</v>
      </c>
      <c r="BO100" s="46">
        <v>1.873484367455782</v>
      </c>
      <c r="BP100" s="46">
        <v>8.4682727075145188</v>
      </c>
      <c r="BQ100" s="46">
        <v>0.46643386875654402</v>
      </c>
      <c r="BR100" s="46" t="s">
        <v>203</v>
      </c>
      <c r="BS100" s="46" t="s">
        <v>203</v>
      </c>
      <c r="BT100" s="46">
        <v>0.52845959137563792</v>
      </c>
      <c r="BU100" s="46">
        <v>65.55933681194152</v>
      </c>
      <c r="BV100" s="46">
        <v>2.7945301399778688</v>
      </c>
      <c r="BW100" s="46">
        <v>5.2038388767527834</v>
      </c>
      <c r="BX100" s="46">
        <v>0.52649020437071892</v>
      </c>
      <c r="BY100" s="46">
        <v>1.9309144119928638</v>
      </c>
      <c r="BZ100" s="46">
        <v>0.27370793164567842</v>
      </c>
      <c r="CA100" s="46">
        <v>0.24717196811442063</v>
      </c>
      <c r="CB100" s="46">
        <v>0.29375344292724709</v>
      </c>
      <c r="CC100" s="46">
        <v>4.8849108901818969E-2</v>
      </c>
      <c r="CD100" s="46">
        <v>0.2799912798010385</v>
      </c>
      <c r="CE100" s="46">
        <v>6.709184636703483E-2</v>
      </c>
      <c r="CF100" s="46">
        <v>0.21717834080633547</v>
      </c>
      <c r="CG100" s="46">
        <v>3.9470355416430125E-2</v>
      </c>
      <c r="CH100" s="46">
        <v>0.2743740540250818</v>
      </c>
      <c r="CI100" s="46">
        <v>4.507837067429428E-2</v>
      </c>
      <c r="CJ100" s="46">
        <v>0.11357355586155179</v>
      </c>
      <c r="CK100" s="46">
        <v>3.3631648458078721E-2</v>
      </c>
      <c r="CL100" s="46">
        <v>2.569259685919143</v>
      </c>
      <c r="CM100" s="46">
        <v>0.6959726436966287</v>
      </c>
      <c r="CN100" s="46">
        <v>0.10204365032409257</v>
      </c>
    </row>
    <row r="101" spans="1:92" ht="12" customHeight="1">
      <c r="A101" s="41" t="s">
        <v>186</v>
      </c>
      <c r="B101" s="36">
        <v>241.9</v>
      </c>
      <c r="C101" s="36">
        <v>2963.6</v>
      </c>
      <c r="D101" s="36">
        <v>2989.4999999999995</v>
      </c>
      <c r="E101" s="36">
        <v>-1387.8</v>
      </c>
      <c r="F101" s="18" t="s">
        <v>195</v>
      </c>
      <c r="G101" s="97" t="s">
        <v>305</v>
      </c>
      <c r="H101" s="58" t="s">
        <v>171</v>
      </c>
      <c r="I101" s="58">
        <v>7</v>
      </c>
      <c r="J101" s="52">
        <v>49.89344813123229</v>
      </c>
      <c r="K101" s="26">
        <v>0.10710426348010769</v>
      </c>
      <c r="L101" s="26">
        <v>21.791949308022922</v>
      </c>
      <c r="M101" s="26">
        <v>5.2293139046101018</v>
      </c>
      <c r="N101" s="26">
        <v>7.5686230086419851E-2</v>
      </c>
      <c r="O101" s="26">
        <v>6.1015090550722508</v>
      </c>
      <c r="P101" s="26">
        <v>12.27093856526799</v>
      </c>
      <c r="Q101" s="26">
        <v>1.5481095098463007</v>
      </c>
      <c r="R101" s="26">
        <v>0.29454606295173791</v>
      </c>
      <c r="S101" s="26">
        <v>9.2948936397090742E-3</v>
      </c>
      <c r="T101" s="26">
        <v>1.9240354899811791</v>
      </c>
      <c r="U101" s="20">
        <f t="shared" si="17"/>
        <v>99.24593541419101</v>
      </c>
      <c r="V101" s="20">
        <f t="shared" si="18"/>
        <v>97.321899924209831</v>
      </c>
      <c r="W101" s="20">
        <f t="shared" si="19"/>
        <v>1.0275179592453061</v>
      </c>
      <c r="X101" s="20"/>
      <c r="Y101" s="20">
        <f t="shared" si="20"/>
        <v>51.266414003515337</v>
      </c>
      <c r="Z101" s="20">
        <f t="shared" si="21"/>
        <v>0.11005155423755182</v>
      </c>
      <c r="AA101" s="20">
        <f t="shared" si="22"/>
        <v>22.391619280956874</v>
      </c>
      <c r="AB101" s="20">
        <f t="shared" si="23"/>
        <v>5.3732139515180748</v>
      </c>
      <c r="AC101" s="20">
        <f t="shared" si="24"/>
        <v>7.7768960681368807E-2</v>
      </c>
      <c r="AD101" s="20">
        <f t="shared" si="25"/>
        <v>6.2694101325845955</v>
      </c>
      <c r="AE101" s="20">
        <f t="shared" si="26"/>
        <v>12.60860975260869</v>
      </c>
      <c r="AF101" s="20">
        <f t="shared" si="27"/>
        <v>1.5907103242455221</v>
      </c>
      <c r="AG101" s="20">
        <f t="shared" si="28"/>
        <v>0.30265136950790922</v>
      </c>
      <c r="AH101" s="20">
        <f t="shared" si="29"/>
        <v>9.5506701440760434E-3</v>
      </c>
      <c r="AI101" s="20">
        <f t="shared" si="30"/>
        <v>100</v>
      </c>
      <c r="AJ101" s="20"/>
      <c r="AK101" s="20">
        <f t="shared" si="31"/>
        <v>4.8348179135759644</v>
      </c>
      <c r="AL101" s="20">
        <f t="shared" si="32"/>
        <v>4.5930770178971656</v>
      </c>
      <c r="AM101" s="20">
        <f t="shared" si="33"/>
        <v>0.26833239420346666</v>
      </c>
      <c r="AO101" s="27">
        <v>12.680582755976044</v>
      </c>
      <c r="AP101" s="27">
        <v>61.05152854286851</v>
      </c>
      <c r="AQ101" s="27">
        <v>77.530039027111712</v>
      </c>
      <c r="AR101" s="27">
        <v>24.201277399954993</v>
      </c>
      <c r="AS101" s="27">
        <v>544.12031146935738</v>
      </c>
      <c r="AT101" s="27">
        <v>49.5176586709972</v>
      </c>
      <c r="AU101" s="27">
        <v>44.456498768054537</v>
      </c>
      <c r="AV101" s="27">
        <v>267.31861064402739</v>
      </c>
      <c r="AW101" s="27">
        <v>4.0873386737433002</v>
      </c>
      <c r="AX101" s="27">
        <v>4.5013187665999865</v>
      </c>
      <c r="AY101" s="27">
        <v>61.039328088198303</v>
      </c>
      <c r="BA101" s="17" t="s">
        <v>186</v>
      </c>
      <c r="BB101" s="34">
        <v>0.11446388757294557</v>
      </c>
      <c r="BC101" s="46">
        <v>58.398971866339998</v>
      </c>
      <c r="BD101" s="46">
        <v>77.16104625634857</v>
      </c>
      <c r="BE101" s="34">
        <v>7.6951910615553232E-2</v>
      </c>
      <c r="BF101" s="34">
        <v>7.9082153527966597</v>
      </c>
      <c r="BG101" s="46">
        <v>25.5330631650586</v>
      </c>
      <c r="BH101" s="46">
        <v>532.62009453061103</v>
      </c>
      <c r="BI101" s="46">
        <v>24.758579136696465</v>
      </c>
      <c r="BJ101" s="46">
        <v>43.895108332346162</v>
      </c>
      <c r="BK101" s="46">
        <v>12.03276989029591</v>
      </c>
      <c r="BL101" s="46" t="s">
        <v>203</v>
      </c>
      <c r="BM101" s="46">
        <v>3.6996907989561776</v>
      </c>
      <c r="BN101" s="46">
        <v>260.84294676226949</v>
      </c>
      <c r="BO101" s="46">
        <v>3.6841558484742709</v>
      </c>
      <c r="BP101" s="46">
        <v>6.4907731917159452</v>
      </c>
      <c r="BQ101" s="46">
        <v>0.72685236689854227</v>
      </c>
      <c r="BR101" s="46" t="s">
        <v>203</v>
      </c>
      <c r="BS101" s="46" t="s">
        <v>203</v>
      </c>
      <c r="BT101" s="46">
        <v>0.54760793190569357</v>
      </c>
      <c r="BU101" s="46">
        <v>65.695458968046111</v>
      </c>
      <c r="BV101" s="46">
        <v>2.7997364396780102</v>
      </c>
      <c r="BW101" s="46">
        <v>5.1869708950810187</v>
      </c>
      <c r="BX101" s="46">
        <v>0.6226438944620114</v>
      </c>
      <c r="BY101" s="46">
        <v>2.3077879817288598</v>
      </c>
      <c r="BZ101" s="46">
        <v>0.53680855197986277</v>
      </c>
      <c r="CA101" s="46">
        <v>0.34203359776998954</v>
      </c>
      <c r="CB101" s="46">
        <v>0.43423445932934962</v>
      </c>
      <c r="CC101" s="46">
        <v>8.2097120757E-2</v>
      </c>
      <c r="CD101" s="46">
        <v>0.55276267514560684</v>
      </c>
      <c r="CE101" s="46">
        <v>0.11287437321848519</v>
      </c>
      <c r="CF101" s="46">
        <v>0.29024244393788162</v>
      </c>
      <c r="CG101" s="46">
        <v>4.5801296639681327E-2</v>
      </c>
      <c r="CH101" s="46">
        <v>0.3239945556202542</v>
      </c>
      <c r="CI101" s="46">
        <v>6.1569857126740776E-2</v>
      </c>
      <c r="CJ101" s="46">
        <v>0.19371288229019351</v>
      </c>
      <c r="CK101" s="46">
        <v>4.509147753439554E-2</v>
      </c>
      <c r="CL101" s="46">
        <v>1.2139772583574622</v>
      </c>
      <c r="CM101" s="46">
        <v>0.35029439604295887</v>
      </c>
      <c r="CN101" s="46">
        <v>0.11239855790141588</v>
      </c>
    </row>
    <row r="102" spans="1:92" ht="12" customHeight="1">
      <c r="A102" s="41" t="s">
        <v>187</v>
      </c>
      <c r="B102" s="36">
        <v>243.9</v>
      </c>
      <c r="C102" s="36">
        <v>2965.6</v>
      </c>
      <c r="D102" s="36">
        <v>2991.4999999999995</v>
      </c>
      <c r="E102" s="36">
        <v>-1389.8</v>
      </c>
      <c r="F102" s="18" t="s">
        <v>195</v>
      </c>
      <c r="G102" s="97" t="s">
        <v>591</v>
      </c>
      <c r="H102" s="58" t="s">
        <v>171</v>
      </c>
      <c r="I102" s="58">
        <v>7</v>
      </c>
      <c r="J102" s="52">
        <v>47.285897088992655</v>
      </c>
      <c r="K102" s="26">
        <v>7.9314943221030484E-2</v>
      </c>
      <c r="L102" s="26">
        <v>18.516573454269327</v>
      </c>
      <c r="M102" s="26">
        <v>8.0946334066170866</v>
      </c>
      <c r="N102" s="26">
        <v>0.12250540546814168</v>
      </c>
      <c r="O102" s="26">
        <v>11.220695329839614</v>
      </c>
      <c r="P102" s="26">
        <v>9.4268103997715365</v>
      </c>
      <c r="Q102" s="26">
        <v>0.85277594997851702</v>
      </c>
      <c r="R102" s="26">
        <v>0.3132348370091913</v>
      </c>
      <c r="S102" s="26">
        <v>1.3954120129721633E-2</v>
      </c>
      <c r="T102" s="26">
        <v>4.7204354280058336</v>
      </c>
      <c r="U102" s="20">
        <f t="shared" si="17"/>
        <v>100.64683036330267</v>
      </c>
      <c r="V102" s="20">
        <f t="shared" si="18"/>
        <v>95.926394935296841</v>
      </c>
      <c r="W102" s="20">
        <f t="shared" si="19"/>
        <v>1.0424659455559737</v>
      </c>
      <c r="X102" s="20"/>
      <c r="Y102" s="20">
        <f t="shared" si="20"/>
        <v>49.293937420339191</v>
      </c>
      <c r="Z102" s="20">
        <f t="shared" si="21"/>
        <v>8.2683127281629909E-2</v>
      </c>
      <c r="AA102" s="20">
        <f t="shared" si="22"/>
        <v>19.302897254461516</v>
      </c>
      <c r="AB102" s="20">
        <f t="shared" si="23"/>
        <v>8.4383796681580545</v>
      </c>
      <c r="AC102" s="20">
        <f t="shared" si="24"/>
        <v>0.12770771334706427</v>
      </c>
      <c r="AD102" s="20">
        <f t="shared" si="25"/>
        <v>11.697192766816752</v>
      </c>
      <c r="AE102" s="20">
        <f t="shared" si="26"/>
        <v>9.8271288169747208</v>
      </c>
      <c r="AF102" s="20">
        <f t="shared" si="27"/>
        <v>0.88898988704174853</v>
      </c>
      <c r="AG102" s="20">
        <f t="shared" si="28"/>
        <v>0.32653665054385794</v>
      </c>
      <c r="AH102" s="20">
        <f t="shared" si="29"/>
        <v>1.4546695035431909E-2</v>
      </c>
      <c r="AI102" s="20">
        <f t="shared" si="30"/>
        <v>99.999999999999957</v>
      </c>
      <c r="AJ102" s="20"/>
      <c r="AK102" s="20">
        <f t="shared" si="31"/>
        <v>7.5928540254086174</v>
      </c>
      <c r="AL102" s="20">
        <f t="shared" si="32"/>
        <v>7.2132113241381859</v>
      </c>
      <c r="AM102" s="20">
        <f t="shared" si="33"/>
        <v>0.42140339841017904</v>
      </c>
      <c r="AO102" s="27">
        <v>3.8382806404598253</v>
      </c>
      <c r="AP102" s="27">
        <v>21.093795182372254</v>
      </c>
      <c r="AQ102" s="27">
        <v>0.20174286843464412</v>
      </c>
      <c r="AR102" s="27">
        <v>39.597722096621631</v>
      </c>
      <c r="AS102" s="27">
        <v>536.9163745930457</v>
      </c>
      <c r="AT102" s="27">
        <v>71.371959100769999</v>
      </c>
      <c r="AU102" s="27">
        <v>70.216169717755903</v>
      </c>
      <c r="AV102" s="27">
        <v>212.57550501514677</v>
      </c>
      <c r="AW102" s="27">
        <v>1.21562839802</v>
      </c>
      <c r="AX102" s="27">
        <v>9.78493315216841</v>
      </c>
      <c r="AY102" s="27">
        <v>58.43435654617344</v>
      </c>
      <c r="BA102" s="17" t="s">
        <v>187</v>
      </c>
      <c r="BB102" s="34">
        <v>7.7058906481939735E-2</v>
      </c>
      <c r="BC102" s="46">
        <v>22.0372979334185</v>
      </c>
      <c r="BD102" s="46">
        <v>1.48324365447892</v>
      </c>
      <c r="BE102" s="34">
        <v>0.12096450251087006</v>
      </c>
      <c r="BF102" s="34">
        <v>11.183973308519294</v>
      </c>
      <c r="BG102" s="46">
        <v>41.304768862792599</v>
      </c>
      <c r="BH102" s="46">
        <v>531.64678495695603</v>
      </c>
      <c r="BI102" s="46">
        <v>70.078864567574911</v>
      </c>
      <c r="BJ102" s="46">
        <v>67.836332306837903</v>
      </c>
      <c r="BK102" s="46">
        <v>10.674899288017738</v>
      </c>
      <c r="BL102" s="46" t="s">
        <v>203</v>
      </c>
      <c r="BM102" s="46">
        <v>5.9041581094321787</v>
      </c>
      <c r="BN102" s="46">
        <v>200.39506868084649</v>
      </c>
      <c r="BO102" s="46">
        <v>1.1398630268066601</v>
      </c>
      <c r="BP102" s="46">
        <v>9.9779316473782664</v>
      </c>
      <c r="BQ102" s="46">
        <v>1.2707254182821284</v>
      </c>
      <c r="BR102" s="46" t="s">
        <v>203</v>
      </c>
      <c r="BS102" s="46" t="s">
        <v>203</v>
      </c>
      <c r="BT102" s="46">
        <v>1.0234262092097777</v>
      </c>
      <c r="BU102" s="46">
        <v>56.007227726415998</v>
      </c>
      <c r="BV102" s="46">
        <v>2.2211281098861724</v>
      </c>
      <c r="BW102" s="46">
        <v>3.9350205790839055</v>
      </c>
      <c r="BX102" s="46">
        <v>0.42277566838142161</v>
      </c>
      <c r="BY102" s="46">
        <v>1.3931694470119347</v>
      </c>
      <c r="BZ102" s="46">
        <v>0.26928479532857663</v>
      </c>
      <c r="CA102" s="46">
        <v>0.23685110506350021</v>
      </c>
      <c r="CB102" s="46">
        <v>0.23122288345078723</v>
      </c>
      <c r="CC102" s="46">
        <v>3.6454256678015107E-2</v>
      </c>
      <c r="CD102" s="46">
        <v>0.16125696877837017</v>
      </c>
      <c r="CE102" s="46">
        <v>4.2659676933847049E-2</v>
      </c>
      <c r="CF102" s="46">
        <v>0.10411574636079883</v>
      </c>
      <c r="CG102" s="46">
        <v>1.8777936215195024E-2</v>
      </c>
      <c r="CH102" s="46">
        <v>0.13700038228841949</v>
      </c>
      <c r="CI102" s="46">
        <v>3.520582443361725E-2</v>
      </c>
      <c r="CJ102" s="46">
        <v>0.212839162871376</v>
      </c>
      <c r="CK102" s="46">
        <v>6.882222009006303E-2</v>
      </c>
      <c r="CL102" s="46">
        <v>10.218959035224129</v>
      </c>
      <c r="CM102" s="46">
        <v>0.34668229770777986</v>
      </c>
      <c r="CN102" s="46">
        <v>9.4647269953837876E-2</v>
      </c>
    </row>
    <row r="103" spans="1:92" ht="12" customHeight="1">
      <c r="A103" s="41" t="s">
        <v>188</v>
      </c>
      <c r="B103" s="36">
        <v>245.34</v>
      </c>
      <c r="C103" s="36">
        <v>2967.04</v>
      </c>
      <c r="D103" s="36">
        <v>2992.9399999999996</v>
      </c>
      <c r="E103" s="36">
        <v>-1391.24</v>
      </c>
      <c r="F103" s="18" t="s">
        <v>195</v>
      </c>
      <c r="G103" s="97" t="s">
        <v>305</v>
      </c>
      <c r="H103" s="58" t="s">
        <v>171</v>
      </c>
      <c r="I103" s="58">
        <v>7</v>
      </c>
      <c r="J103" s="52">
        <v>49.264147983508259</v>
      </c>
      <c r="K103" s="26">
        <v>8.0236872032949491E-2</v>
      </c>
      <c r="L103" s="26">
        <v>21.611128739085963</v>
      </c>
      <c r="M103" s="26">
        <v>5.8660283835329121</v>
      </c>
      <c r="N103" s="26">
        <v>8.2156362986118753E-2</v>
      </c>
      <c r="O103" s="26">
        <v>6.9706185348690664</v>
      </c>
      <c r="P103" s="26">
        <v>12.010792586129595</v>
      </c>
      <c r="Q103" s="26">
        <v>1.3704733114730601</v>
      </c>
      <c r="R103" s="26">
        <v>0.30027633818270205</v>
      </c>
      <c r="S103" s="26">
        <v>3.6410027211583669E-3</v>
      </c>
      <c r="T103" s="26">
        <v>1.8516674962667279</v>
      </c>
      <c r="U103" s="20">
        <f t="shared" si="17"/>
        <v>99.411167610788496</v>
      </c>
      <c r="V103" s="20">
        <f t="shared" si="18"/>
        <v>97.559500114521768</v>
      </c>
      <c r="W103" s="20">
        <f t="shared" si="19"/>
        <v>1.0250155021562577</v>
      </c>
      <c r="X103" s="20"/>
      <c r="Y103" s="20">
        <f t="shared" si="20"/>
        <v>50.496515383615908</v>
      </c>
      <c r="Z103" s="20">
        <f t="shared" si="21"/>
        <v>8.2244037678301116E-2</v>
      </c>
      <c r="AA103" s="20">
        <f t="shared" si="22"/>
        <v>22.151741976657732</v>
      </c>
      <c r="AB103" s="20">
        <f t="shared" si="23"/>
        <v>6.0127700292098485</v>
      </c>
      <c r="AC103" s="20">
        <f t="shared" si="24"/>
        <v>8.4211545661548301E-2</v>
      </c>
      <c r="AD103" s="20">
        <f t="shared" si="25"/>
        <v>7.1449920578585333</v>
      </c>
      <c r="AE103" s="20">
        <f t="shared" si="26"/>
        <v>12.311248593966283</v>
      </c>
      <c r="AF103" s="20">
        <f t="shared" si="27"/>
        <v>1.404756389551308</v>
      </c>
      <c r="AG103" s="20">
        <f t="shared" si="28"/>
        <v>0.30778790156798458</v>
      </c>
      <c r="AH103" s="20">
        <f t="shared" si="29"/>
        <v>3.7320842325804441E-3</v>
      </c>
      <c r="AI103" s="20">
        <f t="shared" si="30"/>
        <v>100.00000000000003</v>
      </c>
      <c r="AJ103" s="20"/>
      <c r="AK103" s="20">
        <f t="shared" si="31"/>
        <v>5.4102904722830223</v>
      </c>
      <c r="AL103" s="20">
        <f t="shared" si="32"/>
        <v>5.1397759486688708</v>
      </c>
      <c r="AM103" s="20">
        <f t="shared" si="33"/>
        <v>0.30027112121170818</v>
      </c>
      <c r="AO103" s="27">
        <v>11.574661714551885</v>
      </c>
      <c r="AP103" s="27">
        <v>45.291162394667921</v>
      </c>
      <c r="AQ103" s="27">
        <v>92.26999997891167</v>
      </c>
      <c r="AR103" s="27">
        <v>28.479153335683794</v>
      </c>
      <c r="AS103" s="27">
        <v>288.11927107603822</v>
      </c>
      <c r="AT103" s="27">
        <v>63.256554406634017</v>
      </c>
      <c r="AU103" s="27">
        <v>42.3272346052388</v>
      </c>
      <c r="AV103" s="27">
        <v>260.99494393358447</v>
      </c>
      <c r="AW103" s="27">
        <v>3.0532026336965665</v>
      </c>
      <c r="AX103" s="27">
        <v>3.0138255971449999</v>
      </c>
      <c r="AY103" s="27">
        <v>58.144983981422847</v>
      </c>
      <c r="BA103" s="17" t="s">
        <v>188</v>
      </c>
      <c r="BB103" s="34">
        <v>8.4513772195333819E-2</v>
      </c>
      <c r="BC103" s="46">
        <v>47.110321189818997</v>
      </c>
      <c r="BD103" s="46">
        <v>86.094180508308597</v>
      </c>
      <c r="BE103" s="34">
        <v>8.5965137316856816E-2</v>
      </c>
      <c r="BF103" s="34">
        <v>8.3160682043389755</v>
      </c>
      <c r="BG103" s="46">
        <v>27.3211994840233</v>
      </c>
      <c r="BH103" s="46">
        <v>290.72534615838498</v>
      </c>
      <c r="BI103" s="46">
        <v>63.786490767044299</v>
      </c>
      <c r="BJ103" s="46">
        <v>49.402743515415843</v>
      </c>
      <c r="BK103" s="46">
        <v>12.061074260813971</v>
      </c>
      <c r="BL103" s="46" t="s">
        <v>203</v>
      </c>
      <c r="BM103" s="46">
        <v>3.4525347464130185</v>
      </c>
      <c r="BN103" s="46">
        <v>255.96095544016927</v>
      </c>
      <c r="BO103" s="46">
        <v>2.7863595730021542</v>
      </c>
      <c r="BP103" s="46">
        <v>3.3151277622504418</v>
      </c>
      <c r="BQ103" s="46">
        <v>0.67417941914819657</v>
      </c>
      <c r="BR103" s="46" t="s">
        <v>203</v>
      </c>
      <c r="BS103" s="46" t="s">
        <v>203</v>
      </c>
      <c r="BT103" s="46">
        <v>0.88094316697412467</v>
      </c>
      <c r="BU103" s="46">
        <v>62.302764638225675</v>
      </c>
      <c r="BV103" s="46">
        <v>2.1698584495392081</v>
      </c>
      <c r="BW103" s="46">
        <v>3.8756993065202212</v>
      </c>
      <c r="BX103" s="46">
        <v>0.46789309269066481</v>
      </c>
      <c r="BY103" s="46">
        <v>1.7439779440498007</v>
      </c>
      <c r="BZ103" s="46">
        <v>0.41770725263397657</v>
      </c>
      <c r="CA103" s="46">
        <v>0.31618993243792082</v>
      </c>
      <c r="CB103" s="46">
        <v>0.38585639636811725</v>
      </c>
      <c r="CC103" s="46">
        <v>7.4002175495713501E-2</v>
      </c>
      <c r="CD103" s="46">
        <v>0.40599186828643169</v>
      </c>
      <c r="CE103" s="46">
        <v>8.2745908430093176E-2</v>
      </c>
      <c r="CF103" s="46">
        <v>0.21744842454400709</v>
      </c>
      <c r="CG103" s="46">
        <v>4.2821861014175427E-2</v>
      </c>
      <c r="CH103" s="46">
        <v>0.24910900114583137</v>
      </c>
      <c r="CI103" s="46">
        <v>4.8211064144784294E-2</v>
      </c>
      <c r="CJ103" s="46">
        <v>0.10092228187160518</v>
      </c>
      <c r="CK103" s="46">
        <v>5.1211010334836632E-2</v>
      </c>
      <c r="CL103" s="46">
        <v>1.4142817712874509</v>
      </c>
      <c r="CM103" s="46">
        <v>0.58063414652834744</v>
      </c>
      <c r="CN103" s="46">
        <v>5.7413687450576296E-2</v>
      </c>
    </row>
    <row r="104" spans="1:92" ht="12" customHeight="1">
      <c r="A104" s="17" t="s">
        <v>139</v>
      </c>
      <c r="B104" s="18">
        <v>246.6</v>
      </c>
      <c r="C104" s="36">
        <v>2968.2999999999997</v>
      </c>
      <c r="D104" s="36">
        <v>2994.1999999999994</v>
      </c>
      <c r="E104" s="36">
        <v>-1392.4999999999998</v>
      </c>
      <c r="F104" s="18" t="s">
        <v>195</v>
      </c>
      <c r="G104" s="97" t="s">
        <v>305</v>
      </c>
      <c r="H104" s="58" t="s">
        <v>210</v>
      </c>
      <c r="I104" s="58">
        <v>0</v>
      </c>
      <c r="J104" s="22">
        <v>41.586117122506998</v>
      </c>
      <c r="K104" s="20">
        <v>5.3875683151954276E-2</v>
      </c>
      <c r="L104" s="22">
        <v>14.979126116822327</v>
      </c>
      <c r="M104" s="22">
        <v>10.44634616995272</v>
      </c>
      <c r="N104" s="20">
        <v>0.12013137624408647</v>
      </c>
      <c r="O104" s="22">
        <v>17.915650251608529</v>
      </c>
      <c r="P104" s="22">
        <v>7.2327499687335681</v>
      </c>
      <c r="Q104" s="22">
        <v>1.0286666939177203</v>
      </c>
      <c r="R104" s="22">
        <v>9.6707564489773579E-2</v>
      </c>
      <c r="S104" s="22">
        <v>2.1293619863182269E-3</v>
      </c>
      <c r="T104" s="34">
        <v>5.6831030922766281</v>
      </c>
      <c r="U104" s="20">
        <f t="shared" si="17"/>
        <v>99.144603401690631</v>
      </c>
      <c r="V104" s="20">
        <f t="shared" si="18"/>
        <v>93.461500309414006</v>
      </c>
      <c r="W104" s="20">
        <f t="shared" si="19"/>
        <v>1.0699592845068784</v>
      </c>
      <c r="X104" s="20"/>
      <c r="Y104" s="20">
        <f t="shared" si="20"/>
        <v>44.495452121816832</v>
      </c>
      <c r="Z104" s="20">
        <f t="shared" si="21"/>
        <v>5.7644787397584281E-2</v>
      </c>
      <c r="AA104" s="20">
        <f t="shared" si="22"/>
        <v>16.027055062493513</v>
      </c>
      <c r="AB104" s="20">
        <f t="shared" si="23"/>
        <v>11.177165073713782</v>
      </c>
      <c r="AC104" s="20">
        <f t="shared" si="24"/>
        <v>0.12853568137294938</v>
      </c>
      <c r="AD104" s="20">
        <f t="shared" si="25"/>
        <v>19.169016324686538</v>
      </c>
      <c r="AE104" s="20">
        <f t="shared" si="26"/>
        <v>7.7387479815633151</v>
      </c>
      <c r="AF104" s="20">
        <f t="shared" si="27"/>
        <v>1.1006314798202601</v>
      </c>
      <c r="AG104" s="20">
        <f t="shared" si="28"/>
        <v>0.10347315650788094</v>
      </c>
      <c r="AH104" s="20">
        <f t="shared" si="29"/>
        <v>2.2783306273371955E-3</v>
      </c>
      <c r="AI104" s="20">
        <f t="shared" si="30"/>
        <v>100</v>
      </c>
      <c r="AJ104" s="20"/>
      <c r="AK104" s="20">
        <f t="shared" si="31"/>
        <v>10.057213133327661</v>
      </c>
      <c r="AL104" s="20">
        <f t="shared" si="32"/>
        <v>9.5543524766612773</v>
      </c>
      <c r="AM104" s="20">
        <f t="shared" si="33"/>
        <v>0.5581753288996858</v>
      </c>
      <c r="AN104" s="66"/>
      <c r="AO104" s="46">
        <v>6.37571494036046</v>
      </c>
      <c r="AP104" s="27">
        <v>16.736320494874739</v>
      </c>
      <c r="AQ104" s="27">
        <v>10.858459559882499</v>
      </c>
      <c r="AR104" s="27">
        <v>104.16591537943015</v>
      </c>
      <c r="AS104" s="27">
        <v>727.42583225637202</v>
      </c>
      <c r="AT104" s="27">
        <v>19.579834223795732</v>
      </c>
      <c r="AU104" s="27">
        <v>60.841947954365935</v>
      </c>
      <c r="AV104" s="46">
        <v>118.2761279559796</v>
      </c>
      <c r="AW104" s="46">
        <v>1.01588261703798</v>
      </c>
      <c r="AX104" s="46">
        <v>1.9700396860104801</v>
      </c>
      <c r="AY104" s="46">
        <v>32.905967165595747</v>
      </c>
      <c r="AZ104" s="46"/>
      <c r="BA104" s="17" t="s">
        <v>139</v>
      </c>
      <c r="BB104" s="34" t="s">
        <v>203</v>
      </c>
      <c r="BC104" s="46" t="s">
        <v>203</v>
      </c>
      <c r="BD104" s="46" t="s">
        <v>203</v>
      </c>
      <c r="BE104" s="34" t="s">
        <v>203</v>
      </c>
      <c r="BF104" s="34" t="s">
        <v>203</v>
      </c>
      <c r="BG104" s="46" t="s">
        <v>203</v>
      </c>
      <c r="BH104" s="46" t="s">
        <v>203</v>
      </c>
      <c r="BI104" s="46" t="s">
        <v>203</v>
      </c>
      <c r="BJ104" s="46" t="s">
        <v>203</v>
      </c>
      <c r="BK104" s="46">
        <v>9.3437185962708291</v>
      </c>
      <c r="BL104" s="46" t="s">
        <v>203</v>
      </c>
      <c r="BM104" s="46">
        <v>1.6700494995362922</v>
      </c>
      <c r="BN104" s="46" t="s">
        <v>203</v>
      </c>
      <c r="BO104" s="46" t="s">
        <v>203</v>
      </c>
      <c r="BP104" s="46" t="s">
        <v>203</v>
      </c>
      <c r="BQ104" s="46">
        <v>0.1506066686561589</v>
      </c>
      <c r="BR104" s="46" t="s">
        <v>203</v>
      </c>
      <c r="BS104" s="46" t="s">
        <v>203</v>
      </c>
      <c r="BT104" s="46">
        <v>0.78756381430997102</v>
      </c>
      <c r="BU104" s="46" t="s">
        <v>203</v>
      </c>
      <c r="BV104" s="46">
        <v>1.6764182945952897</v>
      </c>
      <c r="BW104" s="46">
        <v>2.7440640453410978</v>
      </c>
      <c r="BX104" s="46">
        <v>0.27967080037249431</v>
      </c>
      <c r="BY104" s="46">
        <v>1.0608503216871052</v>
      </c>
      <c r="BZ104" s="46">
        <v>0.25319169480491999</v>
      </c>
      <c r="CA104" s="46">
        <v>0.14033373747346198</v>
      </c>
      <c r="CB104" s="46">
        <v>0.12553309864168011</v>
      </c>
      <c r="CC104" s="46">
        <v>1.7822825257311076E-2</v>
      </c>
      <c r="CD104" s="46">
        <v>0.13891134435316882</v>
      </c>
      <c r="CE104" s="46">
        <v>2.6179482237884379E-2</v>
      </c>
      <c r="CF104" s="46">
        <v>9.0362079637791803E-2</v>
      </c>
      <c r="CG104" s="46">
        <v>2.044724330629245E-2</v>
      </c>
      <c r="CH104" s="46">
        <v>0.14470623012531869</v>
      </c>
      <c r="CI104" s="46">
        <v>2.6918224339323241E-2</v>
      </c>
      <c r="CJ104" s="46">
        <v>5.4570732366879676E-2</v>
      </c>
      <c r="CK104" s="46">
        <v>1.22841840760829E-2</v>
      </c>
      <c r="CL104" s="46">
        <v>1.3212919616095411</v>
      </c>
      <c r="CM104" s="46">
        <v>0.108252945705653</v>
      </c>
      <c r="CN104" s="46">
        <v>4.3692248735636312E-2</v>
      </c>
    </row>
    <row r="105" spans="1:92" ht="12" customHeight="1">
      <c r="A105" s="17" t="s">
        <v>138</v>
      </c>
      <c r="B105" s="18">
        <v>246.7</v>
      </c>
      <c r="C105" s="36">
        <v>2968.3999999999996</v>
      </c>
      <c r="D105" s="36">
        <v>2994.2999999999993</v>
      </c>
      <c r="E105" s="36">
        <v>-1392.5999999999997</v>
      </c>
      <c r="F105" s="18" t="s">
        <v>195</v>
      </c>
      <c r="G105" s="97" t="s">
        <v>305</v>
      </c>
      <c r="H105" s="58" t="s">
        <v>210</v>
      </c>
      <c r="I105" s="58">
        <v>0</v>
      </c>
      <c r="J105" s="22">
        <v>46.683466542821925</v>
      </c>
      <c r="K105" s="20">
        <v>9.3328406912714296E-2</v>
      </c>
      <c r="L105" s="22">
        <v>20.507502589339371</v>
      </c>
      <c r="M105" s="22">
        <v>6.5344713331929221</v>
      </c>
      <c r="N105" s="20">
        <v>0.10048857256708946</v>
      </c>
      <c r="O105" s="22">
        <v>9.7511052195659893</v>
      </c>
      <c r="P105" s="22">
        <v>12.317166764378539</v>
      </c>
      <c r="Q105" s="22">
        <v>1.7149523359854613</v>
      </c>
      <c r="R105" s="22">
        <v>0.13647070665924277</v>
      </c>
      <c r="S105" s="22">
        <v>5.5623262616386164E-3</v>
      </c>
      <c r="T105" s="34">
        <v>2.9004172891659485</v>
      </c>
      <c r="U105" s="20">
        <f t="shared" si="17"/>
        <v>100.74493208685082</v>
      </c>
      <c r="V105" s="20">
        <f t="shared" si="18"/>
        <v>97.84451479768488</v>
      </c>
      <c r="W105" s="20">
        <f t="shared" si="19"/>
        <v>1.0220296989235631</v>
      </c>
      <c r="X105" s="20"/>
      <c r="Y105" s="20">
        <f t="shared" si="20"/>
        <v>47.71188925546852</v>
      </c>
      <c r="Z105" s="20">
        <f t="shared" si="21"/>
        <v>9.5384403618017172E-2</v>
      </c>
      <c r="AA105" s="20">
        <f t="shared" si="22"/>
        <v>20.959276697056708</v>
      </c>
      <c r="AB105" s="20">
        <f t="shared" si="23"/>
        <v>6.6784237692878161</v>
      </c>
      <c r="AC105" s="20">
        <f t="shared" si="24"/>
        <v>0.10270230556600106</v>
      </c>
      <c r="AD105" s="20">
        <f t="shared" si="25"/>
        <v>9.9659191317250126</v>
      </c>
      <c r="AE105" s="20">
        <f t="shared" si="26"/>
        <v>12.588510239789116</v>
      </c>
      <c r="AF105" s="20">
        <f t="shared" si="27"/>
        <v>1.7527322196154822</v>
      </c>
      <c r="AG105" s="20">
        <f t="shared" si="28"/>
        <v>0.13947711523883177</v>
      </c>
      <c r="AH105" s="20">
        <f t="shared" si="29"/>
        <v>5.6848626344971438E-3</v>
      </c>
      <c r="AI105" s="20">
        <f t="shared" si="30"/>
        <v>100</v>
      </c>
      <c r="AJ105" s="20"/>
      <c r="AK105" s="20">
        <f t="shared" si="31"/>
        <v>6.0092457076051771</v>
      </c>
      <c r="AL105" s="20">
        <f t="shared" si="32"/>
        <v>5.7087834222249176</v>
      </c>
      <c r="AM105" s="20">
        <f t="shared" si="33"/>
        <v>0.33351313677208799</v>
      </c>
      <c r="AN105" s="66"/>
      <c r="AO105" s="46">
        <v>12.863026417555325</v>
      </c>
      <c r="AP105" s="27">
        <v>48.667174518077651</v>
      </c>
      <c r="AQ105" s="27">
        <v>53.431894296432702</v>
      </c>
      <c r="AR105" s="27">
        <v>64.836134647855985</v>
      </c>
      <c r="AS105" s="27">
        <v>358.29753051910109</v>
      </c>
      <c r="AT105" s="27">
        <v>39.773801127653442</v>
      </c>
      <c r="AU105" s="27">
        <v>55.0444885176233</v>
      </c>
      <c r="AV105" s="46">
        <v>212.80820024220986</v>
      </c>
      <c r="AW105" s="46">
        <v>2.8847007665672715</v>
      </c>
      <c r="AX105" s="46">
        <v>6.3001690992248269</v>
      </c>
      <c r="AY105" s="46">
        <v>51.041550981685582</v>
      </c>
      <c r="AZ105" s="46"/>
      <c r="BA105" s="17" t="s">
        <v>138</v>
      </c>
      <c r="BB105" s="34" t="s">
        <v>203</v>
      </c>
      <c r="BC105" s="46" t="s">
        <v>203</v>
      </c>
      <c r="BD105" s="46" t="s">
        <v>203</v>
      </c>
      <c r="BE105" s="34" t="s">
        <v>203</v>
      </c>
      <c r="BF105" s="34" t="s">
        <v>203</v>
      </c>
      <c r="BG105" s="46" t="s">
        <v>203</v>
      </c>
      <c r="BH105" s="46" t="s">
        <v>203</v>
      </c>
      <c r="BI105" s="46" t="s">
        <v>203</v>
      </c>
      <c r="BJ105" s="46" t="s">
        <v>203</v>
      </c>
      <c r="BK105" s="46">
        <v>13.851005391391798</v>
      </c>
      <c r="BL105" s="46" t="s">
        <v>203</v>
      </c>
      <c r="BM105" s="46">
        <v>1.6612072382517027</v>
      </c>
      <c r="BN105" s="46" t="s">
        <v>203</v>
      </c>
      <c r="BO105" s="46" t="s">
        <v>203</v>
      </c>
      <c r="BP105" s="46" t="s">
        <v>203</v>
      </c>
      <c r="BQ105" s="46">
        <v>0.41593605243331905</v>
      </c>
      <c r="BR105" s="46" t="s">
        <v>203</v>
      </c>
      <c r="BS105" s="46" t="s">
        <v>203</v>
      </c>
      <c r="BT105" s="46">
        <v>0.26850249702159718</v>
      </c>
      <c r="BU105" s="46" t="s">
        <v>203</v>
      </c>
      <c r="BV105" s="46">
        <v>2.5360400035692745</v>
      </c>
      <c r="BW105" s="46">
        <v>4.5783374693835865</v>
      </c>
      <c r="BX105" s="46">
        <v>0.52497046632490618</v>
      </c>
      <c r="BY105" s="46">
        <v>2.101559665211588</v>
      </c>
      <c r="BZ105" s="46">
        <v>0.47501402198939802</v>
      </c>
      <c r="CA105" s="46">
        <v>0.28901135921555748</v>
      </c>
      <c r="CB105" s="46">
        <v>0.36003432739621455</v>
      </c>
      <c r="CC105" s="46">
        <v>6.0627145991500583E-2</v>
      </c>
      <c r="CD105" s="46">
        <v>0.42810653417955541</v>
      </c>
      <c r="CE105" s="46">
        <v>8.1889596407466209E-2</v>
      </c>
      <c r="CF105" s="46">
        <v>0.28091475468482835</v>
      </c>
      <c r="CG105" s="46">
        <v>4.688522708037416E-2</v>
      </c>
      <c r="CH105" s="46">
        <v>0.31225385183657189</v>
      </c>
      <c r="CI105" s="46">
        <v>5.2455629875393019E-2</v>
      </c>
      <c r="CJ105" s="46">
        <v>0.13467389046163941</v>
      </c>
      <c r="CK105" s="46">
        <v>3.4085757956894204E-2</v>
      </c>
      <c r="CL105" s="46">
        <v>1.3653818015591452</v>
      </c>
      <c r="CM105" s="46">
        <v>0.209831476784757</v>
      </c>
      <c r="CN105" s="46">
        <v>7.9546359645464429E-2</v>
      </c>
    </row>
    <row r="106" spans="1:92" ht="12" customHeight="1">
      <c r="A106" s="17" t="s">
        <v>137</v>
      </c>
      <c r="B106" s="18">
        <v>246.81</v>
      </c>
      <c r="C106" s="36">
        <v>2968.5099999999998</v>
      </c>
      <c r="D106" s="36">
        <v>2994.4099999999994</v>
      </c>
      <c r="E106" s="36">
        <v>-1392.7099999999998</v>
      </c>
      <c r="F106" s="18" t="s">
        <v>195</v>
      </c>
      <c r="G106" s="97" t="s">
        <v>305</v>
      </c>
      <c r="H106" s="58" t="s">
        <v>210</v>
      </c>
      <c r="I106" s="58">
        <v>0</v>
      </c>
      <c r="J106" s="22">
        <v>49.154648934171526</v>
      </c>
      <c r="K106" s="20">
        <v>0.13813004554296759</v>
      </c>
      <c r="L106" s="22">
        <v>22.825513864449409</v>
      </c>
      <c r="M106" s="22">
        <v>5.0244619128086114</v>
      </c>
      <c r="N106" s="20">
        <v>8.4977009453921545E-2</v>
      </c>
      <c r="O106" s="22">
        <v>6.5450309903958903</v>
      </c>
      <c r="P106" s="22">
        <v>13.942741341210537</v>
      </c>
      <c r="Q106" s="22">
        <v>2.0907367134892536</v>
      </c>
      <c r="R106" s="22">
        <v>0.16911166190357244</v>
      </c>
      <c r="S106" s="22">
        <v>6.7961966761897266E-3</v>
      </c>
      <c r="T106" s="34">
        <v>1.1641601739445782</v>
      </c>
      <c r="U106" s="20">
        <f t="shared" si="17"/>
        <v>101.14630884404646</v>
      </c>
      <c r="V106" s="20">
        <f t="shared" si="18"/>
        <v>99.982148670101878</v>
      </c>
      <c r="W106" s="20">
        <f t="shared" si="19"/>
        <v>1.0001785451716689</v>
      </c>
      <c r="X106" s="20"/>
      <c r="Y106" s="20">
        <f t="shared" si="20"/>
        <v>49.163425259403802</v>
      </c>
      <c r="Z106" s="20">
        <f t="shared" si="21"/>
        <v>0.13815470799566171</v>
      </c>
      <c r="AA106" s="20">
        <f t="shared" si="22"/>
        <v>22.829589249740767</v>
      </c>
      <c r="AB106" s="20">
        <f t="shared" si="23"/>
        <v>5.0253590062233782</v>
      </c>
      <c r="AC106" s="20">
        <f t="shared" si="24"/>
        <v>8.4992181688662405E-2</v>
      </c>
      <c r="AD106" s="20">
        <f t="shared" si="25"/>
        <v>6.5461995740776491</v>
      </c>
      <c r="AE106" s="20">
        <f t="shared" si="26"/>
        <v>13.945230750356838</v>
      </c>
      <c r="AF106" s="20">
        <f t="shared" si="27"/>
        <v>2.091110004434678</v>
      </c>
      <c r="AG106" s="20">
        <f t="shared" si="28"/>
        <v>0.16914185597427822</v>
      </c>
      <c r="AH106" s="20">
        <f t="shared" si="29"/>
        <v>6.7974101042919729E-3</v>
      </c>
      <c r="AI106" s="20">
        <f t="shared" si="30"/>
        <v>100</v>
      </c>
      <c r="AJ106" s="20"/>
      <c r="AK106" s="20">
        <f t="shared" si="31"/>
        <v>4.5218180337997955</v>
      </c>
      <c r="AL106" s="20">
        <f t="shared" si="32"/>
        <v>4.2957271321098052</v>
      </c>
      <c r="AM106" s="20">
        <f t="shared" si="33"/>
        <v>0.25096090087588929</v>
      </c>
      <c r="AN106" s="66"/>
      <c r="AO106" s="46">
        <v>13.801638572039222</v>
      </c>
      <c r="AP106" s="27">
        <v>73.365714162105391</v>
      </c>
      <c r="AQ106" s="27">
        <v>265.98088765537165</v>
      </c>
      <c r="AR106" s="27">
        <v>42.475471542018965</v>
      </c>
      <c r="AS106" s="27">
        <v>362.96031495555752</v>
      </c>
      <c r="AT106" s="27">
        <v>41.335291679392917</v>
      </c>
      <c r="AU106" s="27">
        <v>61.829179038840437</v>
      </c>
      <c r="AV106" s="46">
        <v>258.29207000034</v>
      </c>
      <c r="AW106" s="46">
        <v>5.4861596675434301</v>
      </c>
      <c r="AX106" s="46">
        <v>6.66586105179376</v>
      </c>
      <c r="AY106" s="46">
        <v>67.181979924943178</v>
      </c>
      <c r="AZ106" s="46"/>
      <c r="BA106" s="17" t="s">
        <v>137</v>
      </c>
      <c r="BB106" s="34" t="s">
        <v>203</v>
      </c>
      <c r="BC106" s="46" t="s">
        <v>203</v>
      </c>
      <c r="BD106" s="46" t="s">
        <v>203</v>
      </c>
      <c r="BE106" s="34" t="s">
        <v>203</v>
      </c>
      <c r="BF106" s="34" t="s">
        <v>203</v>
      </c>
      <c r="BG106" s="46" t="s">
        <v>203</v>
      </c>
      <c r="BH106" s="46" t="s">
        <v>203</v>
      </c>
      <c r="BI106" s="46" t="s">
        <v>203</v>
      </c>
      <c r="BJ106" s="46" t="s">
        <v>203</v>
      </c>
      <c r="BK106" s="46">
        <v>15.77819024226987</v>
      </c>
      <c r="BL106" s="46" t="s">
        <v>203</v>
      </c>
      <c r="BM106" s="46">
        <v>2.2857926838989195</v>
      </c>
      <c r="BN106" s="46" t="s">
        <v>203</v>
      </c>
      <c r="BO106" s="46" t="s">
        <v>203</v>
      </c>
      <c r="BP106" s="46" t="s">
        <v>203</v>
      </c>
      <c r="BQ106" s="46">
        <v>0.81787355961460062</v>
      </c>
      <c r="BR106" s="46" t="s">
        <v>203</v>
      </c>
      <c r="BS106" s="46" t="s">
        <v>203</v>
      </c>
      <c r="BT106" s="46">
        <v>0.47530334541126346</v>
      </c>
      <c r="BU106" s="46" t="s">
        <v>203</v>
      </c>
      <c r="BV106" s="46">
        <v>3.4551817140687562</v>
      </c>
      <c r="BW106" s="46">
        <v>6.5587167751412601</v>
      </c>
      <c r="BX106" s="46">
        <v>0.83206954137464639</v>
      </c>
      <c r="BY106" s="46">
        <v>3.4109529871032156</v>
      </c>
      <c r="BZ106" s="46">
        <v>0.81428406585543589</v>
      </c>
      <c r="CA106" s="46">
        <v>0.37133035476146609</v>
      </c>
      <c r="CB106" s="46">
        <v>0.73466407084312435</v>
      </c>
      <c r="CC106" s="46">
        <v>0.11866232464424489</v>
      </c>
      <c r="CD106" s="46">
        <v>0.79451359411390343</v>
      </c>
      <c r="CE106" s="46">
        <v>0.16375275170040901</v>
      </c>
      <c r="CF106" s="46">
        <v>0.46298679932738707</v>
      </c>
      <c r="CG106" s="46">
        <v>8.9603477411983073E-2</v>
      </c>
      <c r="CH106" s="46">
        <v>0.44470996844343247</v>
      </c>
      <c r="CI106" s="46">
        <v>8.3616391693355108E-2</v>
      </c>
      <c r="CJ106" s="46">
        <v>0.1891615644395267</v>
      </c>
      <c r="CK106" s="46">
        <v>7.6611822549552816E-2</v>
      </c>
      <c r="CL106" s="46">
        <v>3.0318488050746604</v>
      </c>
      <c r="CM106" s="46">
        <v>0.26499940647944142</v>
      </c>
      <c r="CN106" s="46">
        <v>8.4256739697511615E-2</v>
      </c>
    </row>
    <row r="107" spans="1:92" ht="12" customHeight="1">
      <c r="A107" s="17" t="s">
        <v>136</v>
      </c>
      <c r="B107" s="18">
        <v>246.86</v>
      </c>
      <c r="C107" s="18">
        <v>2968.56</v>
      </c>
      <c r="D107" s="18">
        <v>2994.4599999999996</v>
      </c>
      <c r="E107" s="18">
        <v>-1392.76</v>
      </c>
      <c r="F107" s="18" t="s">
        <v>196</v>
      </c>
      <c r="G107" s="97" t="s">
        <v>305</v>
      </c>
      <c r="H107" s="58" t="s">
        <v>210</v>
      </c>
      <c r="I107" s="58">
        <v>0</v>
      </c>
      <c r="J107" s="22">
        <v>48.050544170675565</v>
      </c>
      <c r="K107" s="20">
        <v>0.27018661648953229</v>
      </c>
      <c r="L107" s="22">
        <v>16.367431429225928</v>
      </c>
      <c r="M107" s="22">
        <v>5.7721150740502809</v>
      </c>
      <c r="N107" s="20">
        <v>0.12397792895526463</v>
      </c>
      <c r="O107" s="22">
        <v>10.420841684040159</v>
      </c>
      <c r="P107" s="22">
        <v>16.3959343247734</v>
      </c>
      <c r="Q107" s="22">
        <v>1.5141554951581813</v>
      </c>
      <c r="R107" s="22">
        <v>0.15220779467941048</v>
      </c>
      <c r="S107" s="22">
        <v>2.1664403348368513E-2</v>
      </c>
      <c r="T107" s="34">
        <v>0.81914757455521414</v>
      </c>
      <c r="U107" s="20">
        <f t="shared" si="17"/>
        <v>99.908206495951291</v>
      </c>
      <c r="V107" s="20">
        <f t="shared" si="18"/>
        <v>99.089058921396074</v>
      </c>
      <c r="W107" s="20">
        <f t="shared" si="19"/>
        <v>1.0091931550114583</v>
      </c>
      <c r="X107" s="20"/>
      <c r="Y107" s="20">
        <f t="shared" si="20"/>
        <v>48.49228027162151</v>
      </c>
      <c r="Z107" s="20">
        <f t="shared" si="21"/>
        <v>0.27267048393694199</v>
      </c>
      <c r="AA107" s="20">
        <f t="shared" si="22"/>
        <v>16.517899763494217</v>
      </c>
      <c r="AB107" s="20">
        <f t="shared" si="23"/>
        <v>5.8251790226700004</v>
      </c>
      <c r="AC107" s="20">
        <f t="shared" si="24"/>
        <v>0.12511767727414996</v>
      </c>
      <c r="AD107" s="20">
        <f t="shared" si="25"/>
        <v>10.516642096991406</v>
      </c>
      <c r="AE107" s="20">
        <f t="shared" si="26"/>
        <v>16.546664690578734</v>
      </c>
      <c r="AF107" s="20">
        <f t="shared" si="27"/>
        <v>1.5280753613366218</v>
      </c>
      <c r="AG107" s="20">
        <f t="shared" si="28"/>
        <v>0.15360706452985051</v>
      </c>
      <c r="AH107" s="20">
        <f t="shared" si="29"/>
        <v>2.1863567566580821E-2</v>
      </c>
      <c r="AI107" s="20">
        <f t="shared" si="30"/>
        <v>100.00000000000003</v>
      </c>
      <c r="AJ107" s="20"/>
      <c r="AK107" s="20">
        <f t="shared" si="31"/>
        <v>5.2414960845984666</v>
      </c>
      <c r="AL107" s="20">
        <f t="shared" si="32"/>
        <v>4.9794212803685429</v>
      </c>
      <c r="AM107" s="20">
        <f t="shared" si="33"/>
        <v>0.29090303269521534</v>
      </c>
      <c r="AN107" s="66"/>
      <c r="AO107" s="46">
        <v>35.54659775261208</v>
      </c>
      <c r="AP107" s="27">
        <v>174.17225783062463</v>
      </c>
      <c r="AQ107" s="27">
        <v>678.98491211513704</v>
      </c>
      <c r="AR107" s="27">
        <v>36.619510631979971</v>
      </c>
      <c r="AS107" s="27">
        <v>176.39764574770021</v>
      </c>
      <c r="AT107" s="27">
        <v>35.271283005244598</v>
      </c>
      <c r="AU107" s="27">
        <v>52.223456307224787</v>
      </c>
      <c r="AV107" s="46">
        <v>178.92630045991342</v>
      </c>
      <c r="AW107" s="46">
        <v>12.038731971685868</v>
      </c>
      <c r="AX107" s="46">
        <v>15.848959905731682</v>
      </c>
      <c r="AY107" s="46">
        <v>51.954531148177146</v>
      </c>
      <c r="AZ107" s="46"/>
      <c r="BA107" s="17" t="s">
        <v>136</v>
      </c>
      <c r="BB107" s="34" t="s">
        <v>203</v>
      </c>
      <c r="BC107" s="46" t="s">
        <v>203</v>
      </c>
      <c r="BD107" s="46" t="s">
        <v>203</v>
      </c>
      <c r="BE107" s="34" t="s">
        <v>203</v>
      </c>
      <c r="BF107" s="34" t="s">
        <v>203</v>
      </c>
      <c r="BG107" s="46" t="s">
        <v>203</v>
      </c>
      <c r="BH107" s="46" t="s">
        <v>203</v>
      </c>
      <c r="BI107" s="46" t="s">
        <v>203</v>
      </c>
      <c r="BJ107" s="46" t="s">
        <v>203</v>
      </c>
      <c r="BK107" s="46">
        <v>11.909265052126727</v>
      </c>
      <c r="BL107" s="46" t="s">
        <v>203</v>
      </c>
      <c r="BM107" s="46">
        <v>2.7950612374369235</v>
      </c>
      <c r="BN107" s="46" t="s">
        <v>203</v>
      </c>
      <c r="BO107" s="46" t="s">
        <v>203</v>
      </c>
      <c r="BP107" s="46" t="s">
        <v>203</v>
      </c>
      <c r="BQ107" s="46">
        <v>0.60774213981444458</v>
      </c>
      <c r="BR107" s="46" t="s">
        <v>203</v>
      </c>
      <c r="BS107" s="46" t="s">
        <v>203</v>
      </c>
      <c r="BT107" s="46">
        <v>0.19576051780105977</v>
      </c>
      <c r="BU107" s="46" t="s">
        <v>203</v>
      </c>
      <c r="BV107" s="46">
        <v>3.3488739459470445</v>
      </c>
      <c r="BW107" s="46">
        <v>8.031492109091479</v>
      </c>
      <c r="BX107" s="46">
        <v>1.1963221031520197</v>
      </c>
      <c r="BY107" s="46">
        <v>5.7808343279924586</v>
      </c>
      <c r="BZ107" s="46">
        <v>1.7510011564143257</v>
      </c>
      <c r="CA107" s="46">
        <v>0.39603103685365282</v>
      </c>
      <c r="CB107" s="46">
        <v>1.6628945359173701</v>
      </c>
      <c r="CC107" s="46">
        <v>0.28745330928786716</v>
      </c>
      <c r="CD107" s="46">
        <v>1.8970908261871244</v>
      </c>
      <c r="CE107" s="46">
        <v>0.39840051610105004</v>
      </c>
      <c r="CF107" s="46">
        <v>1.0265466365498566</v>
      </c>
      <c r="CG107" s="46">
        <v>0.18374192672077155</v>
      </c>
      <c r="CH107" s="46">
        <v>1.0064861913589109</v>
      </c>
      <c r="CI107" s="46">
        <v>0.17994787070604976</v>
      </c>
      <c r="CJ107" s="46">
        <v>0.43691620358940897</v>
      </c>
      <c r="CK107" s="46">
        <v>4.6834933128216703E-2</v>
      </c>
      <c r="CL107" s="46">
        <v>4.0159148934536475</v>
      </c>
      <c r="CM107" s="46">
        <v>0.35775087392164068</v>
      </c>
      <c r="CN107" s="46">
        <v>7.8184609611353137E-2</v>
      </c>
    </row>
    <row r="108" spans="1:92" ht="12" customHeight="1">
      <c r="A108" s="17" t="s">
        <v>81</v>
      </c>
      <c r="B108" s="36">
        <v>247.52</v>
      </c>
      <c r="C108" s="36">
        <v>2969.22</v>
      </c>
      <c r="D108" s="36">
        <v>2995.1199999999994</v>
      </c>
      <c r="E108" s="36">
        <v>-1393.4199999999998</v>
      </c>
      <c r="F108" s="36" t="s">
        <v>196</v>
      </c>
      <c r="G108" s="97" t="s">
        <v>305</v>
      </c>
      <c r="H108" s="58" t="s">
        <v>213</v>
      </c>
      <c r="I108" s="58">
        <v>4</v>
      </c>
      <c r="J108" s="22">
        <v>50.272029857677545</v>
      </c>
      <c r="K108" s="20">
        <v>0.31352627067498473</v>
      </c>
      <c r="L108" s="22">
        <v>16.044969109099082</v>
      </c>
      <c r="M108" s="20">
        <v>6.0042577738832197</v>
      </c>
      <c r="N108" s="20">
        <v>0.13706408297267061</v>
      </c>
      <c r="O108" s="22">
        <v>8.4265038894471243</v>
      </c>
      <c r="P108" s="22">
        <v>15.312126151786002</v>
      </c>
      <c r="Q108" s="22">
        <v>1.7130815764037199</v>
      </c>
      <c r="R108" s="22">
        <v>0.16829413696966539</v>
      </c>
      <c r="S108" s="22">
        <v>1.6197649915112321E-2</v>
      </c>
      <c r="T108" s="22">
        <v>0.92800625183151098</v>
      </c>
      <c r="U108" s="20">
        <f t="shared" si="17"/>
        <v>99.336056750660632</v>
      </c>
      <c r="V108" s="20">
        <f t="shared" si="18"/>
        <v>98.408050498829127</v>
      </c>
      <c r="W108" s="20">
        <f t="shared" si="19"/>
        <v>1.0161770250818027</v>
      </c>
      <c r="X108" s="20"/>
      <c r="Y108" s="20">
        <f t="shared" si="20"/>
        <v>51.08528174559833</v>
      </c>
      <c r="Z108" s="20">
        <f t="shared" si="21"/>
        <v>0.31859819301949804</v>
      </c>
      <c r="AA108" s="20">
        <f t="shared" si="22"/>
        <v>16.304528976813728</v>
      </c>
      <c r="AB108" s="20">
        <f t="shared" si="23"/>
        <v>6.1013888024889376</v>
      </c>
      <c r="AC108" s="20">
        <f t="shared" si="24"/>
        <v>0.1392813720807338</v>
      </c>
      <c r="AD108" s="20">
        <f t="shared" si="25"/>
        <v>8.5628196542186181</v>
      </c>
      <c r="AE108" s="20">
        <f t="shared" si="26"/>
        <v>15.559830800599171</v>
      </c>
      <c r="AF108" s="20">
        <f t="shared" si="27"/>
        <v>1.7407941400323772</v>
      </c>
      <c r="AG108" s="20">
        <f t="shared" si="28"/>
        <v>0.17101663544454401</v>
      </c>
      <c r="AH108" s="20">
        <f t="shared" si="29"/>
        <v>1.6459679704055354E-2</v>
      </c>
      <c r="AI108" s="20">
        <f t="shared" si="30"/>
        <v>100</v>
      </c>
      <c r="AJ108" s="20"/>
      <c r="AK108" s="20">
        <f t="shared" si="31"/>
        <v>5.490029644479546</v>
      </c>
      <c r="AL108" s="20">
        <f t="shared" si="32"/>
        <v>5.215528162255568</v>
      </c>
      <c r="AM108" s="20">
        <f t="shared" si="33"/>
        <v>0.30469664526861556</v>
      </c>
      <c r="AN108" s="61"/>
      <c r="AO108" s="35">
        <v>44.687950113887204</v>
      </c>
      <c r="AP108" s="24">
        <v>188.47873506515424</v>
      </c>
      <c r="AQ108" s="24">
        <v>636.75384846684904</v>
      </c>
      <c r="AR108" s="24">
        <v>36.457682775963796</v>
      </c>
      <c r="AS108" s="24">
        <v>172.8059534997644</v>
      </c>
      <c r="AT108" s="24">
        <v>30.919223702550752</v>
      </c>
      <c r="AU108" s="24">
        <v>13.095800924255199</v>
      </c>
      <c r="AV108" s="24">
        <v>179.15233526308845</v>
      </c>
      <c r="AW108" s="24">
        <v>13.485710132530938</v>
      </c>
      <c r="AX108" s="35">
        <v>48.77105614344925</v>
      </c>
      <c r="AY108" s="35">
        <v>47.636494322989265</v>
      </c>
      <c r="BA108" s="17" t="s">
        <v>81</v>
      </c>
      <c r="BB108" s="34">
        <v>0.30867517636891817</v>
      </c>
      <c r="BC108" s="46">
        <v>184.20589292491016</v>
      </c>
      <c r="BD108" s="46">
        <v>643.6289847528036</v>
      </c>
      <c r="BE108" s="34">
        <v>0.13165359104164456</v>
      </c>
      <c r="BF108" s="34">
        <v>5.4429405752184472</v>
      </c>
      <c r="BG108" s="46">
        <v>37.441058909337933</v>
      </c>
      <c r="BH108" s="46">
        <v>186.87698243167</v>
      </c>
      <c r="BI108" s="46">
        <v>31.862047077117463</v>
      </c>
      <c r="BJ108" s="46">
        <v>12.744936266100414</v>
      </c>
      <c r="BK108" s="46">
        <v>11.680490414047314</v>
      </c>
      <c r="BL108" s="46">
        <v>0.51954657650064529</v>
      </c>
      <c r="BM108" s="46">
        <v>3.7694936341237533</v>
      </c>
      <c r="BN108" s="46">
        <v>174.74371695620687</v>
      </c>
      <c r="BO108" s="46">
        <v>13.712540313088924</v>
      </c>
      <c r="BP108" s="46">
        <v>46.0488423258738</v>
      </c>
      <c r="BQ108" s="46">
        <v>1.1396517985380281</v>
      </c>
      <c r="BR108" s="46">
        <v>0.27527635457378996</v>
      </c>
      <c r="BS108" s="46">
        <v>2.1789225188130885</v>
      </c>
      <c r="BT108" s="46">
        <v>0.2694899588996944</v>
      </c>
      <c r="BU108" s="46">
        <v>50.027672109760701</v>
      </c>
      <c r="BV108" s="46">
        <v>3.7309819516582552</v>
      </c>
      <c r="BW108" s="46">
        <v>8.6465558580930146</v>
      </c>
      <c r="BX108" s="46">
        <v>1.3821140715179725</v>
      </c>
      <c r="BY108" s="46">
        <v>6.0351927892257526</v>
      </c>
      <c r="BZ108" s="46">
        <v>1.7547662981884662</v>
      </c>
      <c r="CA108" s="46">
        <v>0.40968239646072363</v>
      </c>
      <c r="CB108" s="46">
        <v>2.0130145994180908</v>
      </c>
      <c r="CC108" s="46">
        <v>0.31624844153310788</v>
      </c>
      <c r="CD108" s="46">
        <v>2.0633252986053909</v>
      </c>
      <c r="CE108" s="46">
        <v>0.42428469516783257</v>
      </c>
      <c r="CF108" s="46">
        <v>1.2769022936887466</v>
      </c>
      <c r="CG108" s="46">
        <v>0.17335651468073224</v>
      </c>
      <c r="CH108" s="46">
        <v>1.203234730633475</v>
      </c>
      <c r="CI108" s="46">
        <v>0.15440057782965663</v>
      </c>
      <c r="CJ108" s="46">
        <v>1.2894183638778618</v>
      </c>
      <c r="CK108" s="46">
        <v>7.6089442891424428E-2</v>
      </c>
      <c r="CL108" s="46">
        <v>4.7408665710344922</v>
      </c>
      <c r="CM108" s="46">
        <v>2.4440268623615795</v>
      </c>
      <c r="CN108" s="46">
        <v>0.17568275597290875</v>
      </c>
    </row>
    <row r="109" spans="1:92" ht="12" customHeight="1">
      <c r="A109" s="17" t="s">
        <v>112</v>
      </c>
      <c r="B109" s="36">
        <v>249.22</v>
      </c>
      <c r="C109" s="39">
        <v>2970.9199999999996</v>
      </c>
      <c r="D109" s="39">
        <v>2996.8199999999993</v>
      </c>
      <c r="E109" s="39">
        <v>-1395.1199999999997</v>
      </c>
      <c r="F109" s="36" t="s">
        <v>196</v>
      </c>
      <c r="G109" s="97" t="s">
        <v>595</v>
      </c>
      <c r="H109" s="58" t="s">
        <v>213</v>
      </c>
      <c r="I109" s="58">
        <v>4</v>
      </c>
      <c r="J109" s="22">
        <v>49.060917960182032</v>
      </c>
      <c r="K109" s="20">
        <v>0.27788681419072309</v>
      </c>
      <c r="L109" s="22">
        <v>14.287739093071092</v>
      </c>
      <c r="M109" s="20">
        <v>6.2580629046857199</v>
      </c>
      <c r="N109" s="20">
        <v>0.14771017794015903</v>
      </c>
      <c r="O109" s="22">
        <v>9.0419880455129515</v>
      </c>
      <c r="P109" s="22">
        <v>16.7268551779615</v>
      </c>
      <c r="Q109" s="22">
        <v>1.6854694547515208</v>
      </c>
      <c r="R109" s="22">
        <v>0.24412606050695645</v>
      </c>
      <c r="S109" s="22">
        <v>1.232661862009185E-2</v>
      </c>
      <c r="T109" s="22">
        <v>2.1864600407289601</v>
      </c>
      <c r="U109" s="20">
        <f t="shared" si="17"/>
        <v>99.929542348151699</v>
      </c>
      <c r="V109" s="20">
        <f t="shared" si="18"/>
        <v>97.743082307422739</v>
      </c>
      <c r="W109" s="20">
        <f t="shared" si="19"/>
        <v>1.0230903061300929</v>
      </c>
      <c r="X109" s="20"/>
      <c r="Y109" s="20">
        <f t="shared" si="20"/>
        <v>50.193749574906008</v>
      </c>
      <c r="Z109" s="20">
        <f t="shared" si="21"/>
        <v>0.28430330579990309</v>
      </c>
      <c r="AA109" s="20">
        <f t="shared" si="22"/>
        <v>14.617647362636999</v>
      </c>
      <c r="AB109" s="20">
        <f t="shared" si="23"/>
        <v>6.4025634929362916</v>
      </c>
      <c r="AC109" s="20">
        <f t="shared" si="24"/>
        <v>0.15112085116732779</v>
      </c>
      <c r="AD109" s="20">
        <f t="shared" si="25"/>
        <v>9.2507703175084863</v>
      </c>
      <c r="AE109" s="20">
        <f t="shared" si="26"/>
        <v>17.11308338461436</v>
      </c>
      <c r="AF109" s="20">
        <f t="shared" si="27"/>
        <v>1.7243874604346541</v>
      </c>
      <c r="AG109" s="20">
        <f t="shared" si="28"/>
        <v>0.24976300597839565</v>
      </c>
      <c r="AH109" s="20">
        <f t="shared" si="29"/>
        <v>1.2611244017578674E-2</v>
      </c>
      <c r="AI109" s="20">
        <f t="shared" si="30"/>
        <v>100</v>
      </c>
      <c r="AJ109" s="20"/>
      <c r="AK109" s="20">
        <f t="shared" si="31"/>
        <v>5.7610266309440759</v>
      </c>
      <c r="AL109" s="20">
        <f t="shared" si="32"/>
        <v>5.4729752993968717</v>
      </c>
      <c r="AM109" s="20">
        <f t="shared" si="33"/>
        <v>0.3197369780173967</v>
      </c>
      <c r="AN109" s="61"/>
      <c r="AO109" s="35">
        <v>44.022746096045523</v>
      </c>
      <c r="AP109" s="24">
        <v>162.670707417394</v>
      </c>
      <c r="AQ109" s="24">
        <v>499.67009844363974</v>
      </c>
      <c r="AR109" s="24">
        <v>40.6826272149085</v>
      </c>
      <c r="AS109" s="24">
        <v>182.65435066936632</v>
      </c>
      <c r="AT109" s="24">
        <v>38.3859873463404</v>
      </c>
      <c r="AU109" s="24">
        <v>20.180662609518102</v>
      </c>
      <c r="AV109" s="24">
        <v>159.95437236442496</v>
      </c>
      <c r="AW109" s="24">
        <v>9.9720903371452554</v>
      </c>
      <c r="AX109" s="35">
        <v>22.025667341642208</v>
      </c>
      <c r="AY109" s="35">
        <v>63.204786916807862</v>
      </c>
      <c r="BA109" s="17" t="s">
        <v>112</v>
      </c>
      <c r="BB109" s="34">
        <v>0.27622928041511302</v>
      </c>
      <c r="BC109" s="46">
        <v>161.72937455621727</v>
      </c>
      <c r="BD109" s="46">
        <v>506.79443511776498</v>
      </c>
      <c r="BE109" s="34">
        <v>0.13935844198158753</v>
      </c>
      <c r="BF109" s="34">
        <v>5.7805595783606485</v>
      </c>
      <c r="BG109" s="46">
        <v>39.301111127336995</v>
      </c>
      <c r="BH109" s="46">
        <v>198.33777654151001</v>
      </c>
      <c r="BI109" s="46">
        <v>35.11102802331213</v>
      </c>
      <c r="BJ109" s="46">
        <v>18.29391034736506</v>
      </c>
      <c r="BK109" s="46">
        <v>9.5368052526935294</v>
      </c>
      <c r="BL109" s="46">
        <v>0.60144414548678538</v>
      </c>
      <c r="BM109" s="46">
        <v>6.8871000604190753</v>
      </c>
      <c r="BN109" s="46">
        <v>160.53475718962071</v>
      </c>
      <c r="BO109" s="46">
        <v>10.684337770547536</v>
      </c>
      <c r="BP109" s="46">
        <v>16.223823624389862</v>
      </c>
      <c r="BQ109" s="46">
        <v>0.43637333650037768</v>
      </c>
      <c r="BR109" s="46">
        <v>6.6595216016887476E-2</v>
      </c>
      <c r="BS109" s="46">
        <v>3.580049904332872</v>
      </c>
      <c r="BT109" s="46">
        <v>0.48167306994975545</v>
      </c>
      <c r="BU109" s="46">
        <v>63.595406557561489</v>
      </c>
      <c r="BV109" s="46">
        <v>3.4062279043747745</v>
      </c>
      <c r="BW109" s="46">
        <v>7.8261064093486876</v>
      </c>
      <c r="BX109" s="46">
        <v>1.0922052855385944</v>
      </c>
      <c r="BY109" s="46">
        <v>4.1599639969936844</v>
      </c>
      <c r="BZ109" s="46">
        <v>1.3697028575729684</v>
      </c>
      <c r="CA109" s="46">
        <v>0.38174185900812385</v>
      </c>
      <c r="CB109" s="46">
        <v>1.4096859704307749</v>
      </c>
      <c r="CC109" s="46">
        <v>0.22980714872287711</v>
      </c>
      <c r="CD109" s="46">
        <v>1.5166639747236099</v>
      </c>
      <c r="CE109" s="46">
        <v>0.30935232803429896</v>
      </c>
      <c r="CF109" s="46">
        <v>0.91852322454823265</v>
      </c>
      <c r="CG109" s="46">
        <v>0.14207066563629778</v>
      </c>
      <c r="CH109" s="46">
        <v>0.87174622066138996</v>
      </c>
      <c r="CI109" s="46">
        <v>0.12520403434732841</v>
      </c>
      <c r="CJ109" s="46">
        <v>0.51158716238538904</v>
      </c>
      <c r="CK109" s="46">
        <v>3.5681727526401599E-2</v>
      </c>
      <c r="CL109" s="46">
        <v>5.4603811553383865</v>
      </c>
      <c r="CM109" s="46">
        <v>0.45609985005176629</v>
      </c>
      <c r="CN109" s="46">
        <v>0.13144468653668603</v>
      </c>
    </row>
    <row r="110" spans="1:92" ht="12" customHeight="1">
      <c r="A110" s="17" t="s">
        <v>93</v>
      </c>
      <c r="B110" s="36">
        <v>253.56</v>
      </c>
      <c r="C110" s="36">
        <v>2975.2599999999998</v>
      </c>
      <c r="D110" s="36">
        <v>3001.1599999999994</v>
      </c>
      <c r="E110" s="36">
        <v>-1399.4599999999998</v>
      </c>
      <c r="F110" s="36" t="s">
        <v>196</v>
      </c>
      <c r="G110" s="97" t="s">
        <v>305</v>
      </c>
      <c r="H110" s="58" t="s">
        <v>213</v>
      </c>
      <c r="I110" s="58">
        <v>4</v>
      </c>
      <c r="J110" s="22">
        <v>49.642881040108406</v>
      </c>
      <c r="K110" s="20">
        <v>0.20925898245597463</v>
      </c>
      <c r="L110" s="22">
        <v>16.478326386006881</v>
      </c>
      <c r="M110" s="20">
        <v>7.227151329127258</v>
      </c>
      <c r="N110" s="20">
        <v>0.12921726479629111</v>
      </c>
      <c r="O110" s="22">
        <v>9.9902736166735089</v>
      </c>
      <c r="P110" s="22">
        <v>13.29028826432863</v>
      </c>
      <c r="Q110" s="22">
        <v>1.3780450091095666</v>
      </c>
      <c r="R110" s="22">
        <v>0.15185578067398345</v>
      </c>
      <c r="S110" s="22">
        <v>5.9625776542291814E-3</v>
      </c>
      <c r="T110" s="22">
        <v>1.8966154707064711</v>
      </c>
      <c r="U110" s="20">
        <f t="shared" si="17"/>
        <v>100.39987572164119</v>
      </c>
      <c r="V110" s="20">
        <f t="shared" si="18"/>
        <v>98.50326025093473</v>
      </c>
      <c r="W110" s="20">
        <f t="shared" si="19"/>
        <v>1.01519482446827</v>
      </c>
      <c r="X110" s="20"/>
      <c r="Y110" s="20">
        <f t="shared" si="20"/>
        <v>50.397195903612065</v>
      </c>
      <c r="Z110" s="20">
        <f t="shared" si="21"/>
        <v>0.21243863596280196</v>
      </c>
      <c r="AA110" s="20">
        <f t="shared" si="22"/>
        <v>16.728711662973119</v>
      </c>
      <c r="AB110" s="20">
        <f t="shared" si="23"/>
        <v>7.3369666249789711</v>
      </c>
      <c r="AC110" s="20">
        <f t="shared" si="24"/>
        <v>0.13118069845314073</v>
      </c>
      <c r="AD110" s="20">
        <f t="shared" si="25"/>
        <v>10.142074070668851</v>
      </c>
      <c r="AE110" s="20">
        <f t="shared" si="26"/>
        <v>13.492231861637814</v>
      </c>
      <c r="AF110" s="20">
        <f t="shared" si="27"/>
        <v>1.3989841611323621</v>
      </c>
      <c r="AG110" s="20">
        <f t="shared" si="28"/>
        <v>0.15416320260581673</v>
      </c>
      <c r="AH110" s="20">
        <f t="shared" si="29"/>
        <v>6.0531779750636235E-3</v>
      </c>
      <c r="AI110" s="20">
        <f t="shared" si="30"/>
        <v>100</v>
      </c>
      <c r="AJ110" s="20"/>
      <c r="AK110" s="20">
        <f t="shared" si="31"/>
        <v>6.6018025691560789</v>
      </c>
      <c r="AL110" s="20">
        <f t="shared" si="32"/>
        <v>6.2717124406982743</v>
      </c>
      <c r="AM110" s="20">
        <f t="shared" si="33"/>
        <v>0.36640004258816317</v>
      </c>
      <c r="AN110" s="61"/>
      <c r="AO110" s="35">
        <v>28.839767561270175</v>
      </c>
      <c r="AP110" s="24">
        <v>107.664989765245</v>
      </c>
      <c r="AQ110" s="24">
        <v>173.41043886867041</v>
      </c>
      <c r="AR110" s="24">
        <v>55.435859109972689</v>
      </c>
      <c r="AS110" s="24">
        <v>352.93607786954874</v>
      </c>
      <c r="AT110" s="24">
        <v>91.810732213256998</v>
      </c>
      <c r="AU110" s="24">
        <v>19.962828460119301</v>
      </c>
      <c r="AV110" s="24">
        <v>164.42024595970904</v>
      </c>
      <c r="AW110" s="24">
        <v>7.2720602396677023</v>
      </c>
      <c r="AX110" s="35">
        <v>15.419315112341605</v>
      </c>
      <c r="AY110" s="35">
        <v>54.558644598232853</v>
      </c>
      <c r="BA110" s="17" t="s">
        <v>93</v>
      </c>
      <c r="BB110" s="34">
        <v>0.19195714058926217</v>
      </c>
      <c r="BC110" s="46">
        <v>110.10648888212327</v>
      </c>
      <c r="BD110" s="46">
        <v>166.1117914384144</v>
      </c>
      <c r="BE110" s="34">
        <v>0.1183365797446785</v>
      </c>
      <c r="BF110" s="34">
        <v>6.4044527092913999</v>
      </c>
      <c r="BG110" s="46">
        <v>55.854006968543317</v>
      </c>
      <c r="BH110" s="46">
        <v>360.81579524151198</v>
      </c>
      <c r="BI110" s="46">
        <v>88.701948233908695</v>
      </c>
      <c r="BJ110" s="46">
        <v>20.181599958503494</v>
      </c>
      <c r="BK110" s="46">
        <v>10.985777986113618</v>
      </c>
      <c r="BL110" s="46">
        <v>0.45645014113592014</v>
      </c>
      <c r="BM110" s="46">
        <v>3.4493594889229606</v>
      </c>
      <c r="BN110" s="46">
        <v>157.39606294266295</v>
      </c>
      <c r="BO110" s="46">
        <v>6.9236072780153091</v>
      </c>
      <c r="BP110" s="46">
        <v>11.087761675984254</v>
      </c>
      <c r="BQ110" s="46">
        <v>0.74146346520313999</v>
      </c>
      <c r="BR110" s="46">
        <v>3.8278966501409606E-2</v>
      </c>
      <c r="BS110" s="46">
        <v>6.9208308611785334</v>
      </c>
      <c r="BT110" s="46">
        <v>0.36337943738185013</v>
      </c>
      <c r="BU110" s="46">
        <v>54.245475948350318</v>
      </c>
      <c r="BV110" s="46">
        <v>3.1278665043484679</v>
      </c>
      <c r="BW110" s="46">
        <v>6.4804919098214713</v>
      </c>
      <c r="BX110" s="46">
        <v>0.81635828162615087</v>
      </c>
      <c r="BY110" s="46">
        <v>3.096034444458923</v>
      </c>
      <c r="BZ110" s="46">
        <v>0.91740900251430624</v>
      </c>
      <c r="CA110" s="46">
        <v>0.32289380568297044</v>
      </c>
      <c r="CB110" s="46">
        <v>0.96941881160933885</v>
      </c>
      <c r="CC110" s="46">
        <v>0.1603760502838685</v>
      </c>
      <c r="CD110" s="46">
        <v>0.99134166318452765</v>
      </c>
      <c r="CE110" s="46">
        <v>0.19917411445521438</v>
      </c>
      <c r="CF110" s="46">
        <v>0.61576140506527377</v>
      </c>
      <c r="CG110" s="46">
        <v>8.8129924199258552E-2</v>
      </c>
      <c r="CH110" s="46">
        <v>0.60931050022862143</v>
      </c>
      <c r="CI110" s="46">
        <v>8.9916799068753939E-2</v>
      </c>
      <c r="CJ110" s="46">
        <v>0.32428801124520862</v>
      </c>
      <c r="CK110" s="46">
        <v>6.996660718183205E-2</v>
      </c>
      <c r="CL110" s="46">
        <v>2.5050947022883392</v>
      </c>
      <c r="CM110" s="46">
        <v>0.51304176255914746</v>
      </c>
      <c r="CN110" s="46">
        <v>0.14708721080074361</v>
      </c>
    </row>
    <row r="111" spans="1:92" ht="12" customHeight="1">
      <c r="A111" s="17" t="s">
        <v>140</v>
      </c>
      <c r="B111" s="18">
        <v>256.8</v>
      </c>
      <c r="C111" s="39">
        <v>2978.5</v>
      </c>
      <c r="D111" s="39">
        <v>3004.3999999999996</v>
      </c>
      <c r="E111" s="39">
        <v>-1402.7</v>
      </c>
      <c r="F111" s="36" t="s">
        <v>196</v>
      </c>
      <c r="G111" s="97" t="s">
        <v>595</v>
      </c>
      <c r="H111" s="58" t="s">
        <v>210</v>
      </c>
      <c r="I111" s="58">
        <v>0</v>
      </c>
      <c r="J111" s="22">
        <v>43.975919438963402</v>
      </c>
      <c r="K111" s="20">
        <v>7.6189353752434102E-2</v>
      </c>
      <c r="L111" s="22">
        <v>17.044146966391665</v>
      </c>
      <c r="M111" s="22">
        <v>9.6259302796862265</v>
      </c>
      <c r="N111" s="20">
        <v>0.12683103093313361</v>
      </c>
      <c r="O111" s="22">
        <v>16.160221500762081</v>
      </c>
      <c r="P111" s="22">
        <v>10.484323882819846</v>
      </c>
      <c r="Q111" s="22">
        <v>1.3046611163823987</v>
      </c>
      <c r="R111" s="22">
        <v>0.13959795720314172</v>
      </c>
      <c r="S111" s="22">
        <v>1.3338884045274802E-3</v>
      </c>
      <c r="T111" s="34">
        <v>1.9958567025415759</v>
      </c>
      <c r="U111" s="20">
        <f t="shared" si="17"/>
        <v>100.93501211784043</v>
      </c>
      <c r="V111" s="20">
        <f t="shared" si="18"/>
        <v>98.939155415298856</v>
      </c>
      <c r="W111" s="20">
        <f t="shared" si="19"/>
        <v>1.0107221916363469</v>
      </c>
      <c r="X111" s="20"/>
      <c r="Y111" s="20">
        <f t="shared" si="20"/>
        <v>44.447437674572519</v>
      </c>
      <c r="Z111" s="20">
        <f t="shared" si="21"/>
        <v>7.700627060401713E-2</v>
      </c>
      <c r="AA111" s="20">
        <f t="shared" si="22"/>
        <v>17.226897576443378</v>
      </c>
      <c r="AB111" s="20">
        <f t="shared" si="23"/>
        <v>9.729141348823136</v>
      </c>
      <c r="AC111" s="20">
        <f t="shared" si="24"/>
        <v>0.12819093755223412</v>
      </c>
      <c r="AD111" s="20">
        <f t="shared" si="25"/>
        <v>16.333494492579064</v>
      </c>
      <c r="AE111" s="20">
        <f t="shared" si="26"/>
        <v>10.596738812668969</v>
      </c>
      <c r="AF111" s="20">
        <f t="shared" si="27"/>
        <v>1.318649942892741</v>
      </c>
      <c r="AG111" s="20">
        <f t="shared" si="28"/>
        <v>0.14109475325231635</v>
      </c>
      <c r="AH111" s="20">
        <f t="shared" si="29"/>
        <v>1.3481906116223248E-3</v>
      </c>
      <c r="AI111" s="20">
        <f t="shared" si="30"/>
        <v>100</v>
      </c>
      <c r="AJ111" s="20"/>
      <c r="AK111" s="20">
        <f t="shared" si="31"/>
        <v>8.7542813856710584</v>
      </c>
      <c r="AL111" s="20">
        <f t="shared" si="32"/>
        <v>8.3165673163875056</v>
      </c>
      <c r="AM111" s="20">
        <f t="shared" si="33"/>
        <v>0.48586261690474369</v>
      </c>
      <c r="AN111" s="66"/>
      <c r="AO111" s="46">
        <v>13.586703960869869</v>
      </c>
      <c r="AP111" s="27">
        <v>48.205005938303351</v>
      </c>
      <c r="AQ111" s="27">
        <v>44.399599139926998</v>
      </c>
      <c r="AR111" s="27">
        <v>87.133772146560361</v>
      </c>
      <c r="AS111" s="27">
        <v>643.79339868463649</v>
      </c>
      <c r="AT111" s="27">
        <v>47.845256213885989</v>
      </c>
      <c r="AU111" s="27">
        <v>63.7998117086644</v>
      </c>
      <c r="AV111" s="46">
        <v>168.61234063813333</v>
      </c>
      <c r="AW111" s="46">
        <v>2.7539724662818341</v>
      </c>
      <c r="AX111" s="46">
        <v>5.716002092200072</v>
      </c>
      <c r="AY111" s="46">
        <v>45.667386615531292</v>
      </c>
      <c r="AZ111" s="46"/>
      <c r="BA111" s="17" t="s">
        <v>140</v>
      </c>
      <c r="BB111" s="34" t="s">
        <v>203</v>
      </c>
      <c r="BC111" s="46" t="s">
        <v>203</v>
      </c>
      <c r="BD111" s="46" t="s">
        <v>203</v>
      </c>
      <c r="BE111" s="34" t="s">
        <v>203</v>
      </c>
      <c r="BF111" s="34" t="s">
        <v>203</v>
      </c>
      <c r="BG111" s="46" t="s">
        <v>203</v>
      </c>
      <c r="BH111" s="46" t="s">
        <v>203</v>
      </c>
      <c r="BI111" s="46" t="s">
        <v>203</v>
      </c>
      <c r="BJ111" s="46" t="s">
        <v>203</v>
      </c>
      <c r="BK111" s="46">
        <v>10.696686972516817</v>
      </c>
      <c r="BL111" s="46" t="s">
        <v>203</v>
      </c>
      <c r="BM111" s="46">
        <v>2.3439036861618243</v>
      </c>
      <c r="BN111" s="46" t="s">
        <v>203</v>
      </c>
      <c r="BO111" s="46" t="s">
        <v>203</v>
      </c>
      <c r="BP111" s="46" t="s">
        <v>203</v>
      </c>
      <c r="BQ111" s="46">
        <v>0.31672859145280585</v>
      </c>
      <c r="BR111" s="46" t="s">
        <v>203</v>
      </c>
      <c r="BS111" s="46" t="s">
        <v>203</v>
      </c>
      <c r="BT111" s="46">
        <v>0.69304683950023127</v>
      </c>
      <c r="BU111" s="46" t="s">
        <v>203</v>
      </c>
      <c r="BV111" s="46">
        <v>1.8513047377362506</v>
      </c>
      <c r="BW111" s="46">
        <v>3.3485539344387232</v>
      </c>
      <c r="BX111" s="46">
        <v>0.40937828654519876</v>
      </c>
      <c r="BY111" s="46">
        <v>1.7741171282317265</v>
      </c>
      <c r="BZ111" s="46">
        <v>0.43090050341642899</v>
      </c>
      <c r="CA111" s="46">
        <v>0.24546463419514186</v>
      </c>
      <c r="CB111" s="46">
        <v>0.34776562043725529</v>
      </c>
      <c r="CC111" s="46">
        <v>5.4771751338303309E-2</v>
      </c>
      <c r="CD111" s="46">
        <v>0.40974496496518698</v>
      </c>
      <c r="CE111" s="46">
        <v>8.0726325574864186E-2</v>
      </c>
      <c r="CF111" s="46">
        <v>0.2369335024173945</v>
      </c>
      <c r="CG111" s="46">
        <v>3.6698694358966645E-2</v>
      </c>
      <c r="CH111" s="46">
        <v>0.25583772069406685</v>
      </c>
      <c r="CI111" s="46">
        <v>4.095690837418222E-2</v>
      </c>
      <c r="CJ111" s="46">
        <v>0.1151175617435693</v>
      </c>
      <c r="CK111" s="46">
        <v>2.3889973938863301E-2</v>
      </c>
      <c r="CL111" s="46">
        <v>1.6501854637660769</v>
      </c>
      <c r="CM111" s="46">
        <v>9.7187075708444107E-2</v>
      </c>
      <c r="CN111" s="46">
        <v>4.4579532192721358E-2</v>
      </c>
    </row>
    <row r="112" spans="1:92" ht="12" customHeight="1">
      <c r="A112" s="17" t="s">
        <v>82</v>
      </c>
      <c r="B112" s="36">
        <v>257.44</v>
      </c>
      <c r="C112" s="39">
        <v>2979.1899999999996</v>
      </c>
      <c r="D112" s="39">
        <v>3005.0899999999992</v>
      </c>
      <c r="E112" s="39">
        <v>-1403.3899999999996</v>
      </c>
      <c r="F112" s="36" t="s">
        <v>196</v>
      </c>
      <c r="G112" s="97" t="s">
        <v>595</v>
      </c>
      <c r="H112" s="58" t="s">
        <v>213</v>
      </c>
      <c r="I112" s="58">
        <v>4</v>
      </c>
      <c r="J112" s="22">
        <v>51.064544377447916</v>
      </c>
      <c r="K112" s="20">
        <v>0.21869808982994488</v>
      </c>
      <c r="L112" s="22">
        <v>15.735998813089578</v>
      </c>
      <c r="M112" s="20">
        <v>5.9004653030968202</v>
      </c>
      <c r="N112" s="20">
        <v>0.13123411027008547</v>
      </c>
      <c r="O112" s="22">
        <v>8.868291216127508</v>
      </c>
      <c r="P112" s="22">
        <v>15.261072421672861</v>
      </c>
      <c r="Q112" s="22">
        <v>1.3753538031747259</v>
      </c>
      <c r="R112" s="22">
        <v>0.18922587821136883</v>
      </c>
      <c r="S112" s="22">
        <v>6.3366974785031734E-3</v>
      </c>
      <c r="T112" s="22">
        <v>0.84787538203682289</v>
      </c>
      <c r="U112" s="20">
        <f t="shared" si="17"/>
        <v>99.599096092436142</v>
      </c>
      <c r="V112" s="20">
        <f t="shared" si="18"/>
        <v>98.751220710399323</v>
      </c>
      <c r="W112" s="20">
        <f t="shared" si="19"/>
        <v>1.0126457099022896</v>
      </c>
      <c r="X112" s="20"/>
      <c r="Y112" s="20">
        <f t="shared" si="20"/>
        <v>51.710291791937721</v>
      </c>
      <c r="Z112" s="20">
        <f t="shared" si="21"/>
        <v>0.22146368243011924</v>
      </c>
      <c r="AA112" s="20">
        <f t="shared" si="22"/>
        <v>15.934991689102683</v>
      </c>
      <c r="AB112" s="20">
        <f t="shared" si="23"/>
        <v>5.9750808756083078</v>
      </c>
      <c r="AC112" s="20">
        <f t="shared" si="24"/>
        <v>0.13289365875784606</v>
      </c>
      <c r="AD112" s="20">
        <f t="shared" si="25"/>
        <v>8.9804370541756793</v>
      </c>
      <c r="AE112" s="20">
        <f t="shared" si="26"/>
        <v>15.454059516315167</v>
      </c>
      <c r="AF112" s="20">
        <f t="shared" si="27"/>
        <v>1.3927461283826843</v>
      </c>
      <c r="AG112" s="20">
        <f t="shared" si="28"/>
        <v>0.19161877377323577</v>
      </c>
      <c r="AH112" s="20">
        <f t="shared" si="29"/>
        <v>6.416829516554895E-3</v>
      </c>
      <c r="AI112" s="20">
        <f t="shared" si="30"/>
        <v>100</v>
      </c>
      <c r="AJ112" s="20"/>
      <c r="AK112" s="20">
        <f t="shared" si="31"/>
        <v>5.376377771872356</v>
      </c>
      <c r="AL112" s="20">
        <f t="shared" si="32"/>
        <v>5.1075588832787382</v>
      </c>
      <c r="AM112" s="20">
        <f t="shared" si="33"/>
        <v>0.29838896633891576</v>
      </c>
      <c r="AN112" s="61"/>
      <c r="AO112" s="35">
        <v>38.865588977254227</v>
      </c>
      <c r="AP112" s="24">
        <v>153.406757850471</v>
      </c>
      <c r="AQ112" s="24">
        <v>176.43708732919001</v>
      </c>
      <c r="AR112" s="24">
        <v>64.368788397469103</v>
      </c>
      <c r="AS112" s="24">
        <v>242.15899621208524</v>
      </c>
      <c r="AT112" s="24">
        <v>42.648574154668189</v>
      </c>
      <c r="AU112" s="24">
        <v>8.4109674507201007</v>
      </c>
      <c r="AV112" s="24">
        <v>164.11486151901431</v>
      </c>
      <c r="AW112" s="24">
        <v>8.916914221106472</v>
      </c>
      <c r="AX112" s="35">
        <v>14.243188356072066</v>
      </c>
      <c r="AY112" s="35">
        <v>57.628166288252615</v>
      </c>
      <c r="BA112" s="17" t="s">
        <v>82</v>
      </c>
      <c r="BB112" s="34">
        <v>0.21302579811956474</v>
      </c>
      <c r="BC112" s="46">
        <v>150.07788179034824</v>
      </c>
      <c r="BD112" s="46">
        <v>168.91958128945726</v>
      </c>
      <c r="BE112" s="34">
        <v>0.11412830686539235</v>
      </c>
      <c r="BF112" s="34">
        <v>5.0891063043536731</v>
      </c>
      <c r="BG112" s="46">
        <v>66.750673212053016</v>
      </c>
      <c r="BH112" s="46">
        <v>236.755977896394</v>
      </c>
      <c r="BI112" s="46">
        <v>40.527895896508241</v>
      </c>
      <c r="BJ112" s="46">
        <v>8.1366255791649404</v>
      </c>
      <c r="BK112" s="46">
        <v>11.127522840645593</v>
      </c>
      <c r="BL112" s="46">
        <v>0.60734948211584605</v>
      </c>
      <c r="BM112" s="46">
        <v>5.0631406129568495</v>
      </c>
      <c r="BN112" s="46">
        <v>157.56376403460521</v>
      </c>
      <c r="BO112" s="46">
        <v>9.2052798715047786</v>
      </c>
      <c r="BP112" s="46">
        <v>13.540811730821707</v>
      </c>
      <c r="BQ112" s="46">
        <v>0.48717224067109133</v>
      </c>
      <c r="BR112" s="46">
        <v>6.7935723354266356E-2</v>
      </c>
      <c r="BS112" s="46">
        <v>3.6306857339060818</v>
      </c>
      <c r="BT112" s="46">
        <v>0.22395931456762166</v>
      </c>
      <c r="BU112" s="46">
        <v>52.660899696587123</v>
      </c>
      <c r="BV112" s="46">
        <v>2.9759534353437438</v>
      </c>
      <c r="BW112" s="46">
        <v>6.59798851486409</v>
      </c>
      <c r="BX112" s="46">
        <v>0.98764645725701239</v>
      </c>
      <c r="BY112" s="46">
        <v>4.260618867781429</v>
      </c>
      <c r="BZ112" s="46">
        <v>1.2323497566552459</v>
      </c>
      <c r="CA112" s="46">
        <v>0.3895598092830635</v>
      </c>
      <c r="CB112" s="46">
        <v>1.3897682286824355</v>
      </c>
      <c r="CC112" s="46">
        <v>0.2083941307575739</v>
      </c>
      <c r="CD112" s="46">
        <v>1.3239241311590162</v>
      </c>
      <c r="CE112" s="46">
        <v>0.26349665579308529</v>
      </c>
      <c r="CF112" s="46">
        <v>0.86376231052957808</v>
      </c>
      <c r="CG112" s="46">
        <v>0.11137954915054488</v>
      </c>
      <c r="CH112" s="46">
        <v>0.75195226579177477</v>
      </c>
      <c r="CI112" s="46">
        <v>0.1074538334263211</v>
      </c>
      <c r="CJ112" s="46">
        <v>0.38156094113961975</v>
      </c>
      <c r="CK112" s="46">
        <v>4.8161307007902103E-2</v>
      </c>
      <c r="CL112" s="46">
        <v>1.6090979486794812</v>
      </c>
      <c r="CM112" s="46">
        <v>1.1114876946083607</v>
      </c>
      <c r="CN112" s="46">
        <v>0.10865368476532758</v>
      </c>
    </row>
    <row r="113" spans="1:92" ht="12" customHeight="1">
      <c r="A113" s="17" t="s">
        <v>113</v>
      </c>
      <c r="B113" s="36">
        <v>257.89</v>
      </c>
      <c r="C113" s="36">
        <v>2979.5899999999997</v>
      </c>
      <c r="D113" s="36">
        <v>3005.4899999999993</v>
      </c>
      <c r="E113" s="36">
        <v>-1403.7899999999997</v>
      </c>
      <c r="F113" s="36" t="s">
        <v>196</v>
      </c>
      <c r="G113" s="97" t="s">
        <v>592</v>
      </c>
      <c r="H113" s="58" t="s">
        <v>213</v>
      </c>
      <c r="I113" s="58">
        <v>4</v>
      </c>
      <c r="J113" s="22">
        <v>48.297193222226021</v>
      </c>
      <c r="K113" s="20">
        <v>0.18624171125870126</v>
      </c>
      <c r="L113" s="22">
        <v>17.659916681943628</v>
      </c>
      <c r="M113" s="20">
        <v>6.8072555802706125</v>
      </c>
      <c r="N113" s="20">
        <v>0.12753008272456143</v>
      </c>
      <c r="O113" s="22">
        <v>9.6430015934442412</v>
      </c>
      <c r="P113" s="22">
        <v>14.61343407227977</v>
      </c>
      <c r="Q113" s="22">
        <v>1.416077507301106</v>
      </c>
      <c r="R113" s="22">
        <v>0.1452492444214144</v>
      </c>
      <c r="S113" s="22">
        <v>5.9747453727362352E-3</v>
      </c>
      <c r="T113" s="22">
        <v>0.71046373365062621</v>
      </c>
      <c r="U113" s="20">
        <f t="shared" si="17"/>
        <v>99.612338174893409</v>
      </c>
      <c r="V113" s="20">
        <f t="shared" si="18"/>
        <v>98.901874441242782</v>
      </c>
      <c r="W113" s="20">
        <f t="shared" si="19"/>
        <v>1.0111031824721342</v>
      </c>
      <c r="X113" s="20"/>
      <c r="Y113" s="20">
        <f t="shared" si="20"/>
        <v>48.833445771464319</v>
      </c>
      <c r="Z113" s="20">
        <f t="shared" si="21"/>
        <v>0.18830958696272915</v>
      </c>
      <c r="AA113" s="20">
        <f t="shared" si="22"/>
        <v>17.855997959305935</v>
      </c>
      <c r="AB113" s="20">
        <f t="shared" si="23"/>
        <v>6.8828377811128103</v>
      </c>
      <c r="AC113" s="20">
        <f t="shared" si="24"/>
        <v>0.1289460725037386</v>
      </c>
      <c r="AD113" s="20">
        <f t="shared" si="25"/>
        <v>9.7500695997153333</v>
      </c>
      <c r="AE113" s="20">
        <f t="shared" si="26"/>
        <v>14.775689697328794</v>
      </c>
      <c r="AF113" s="20">
        <f t="shared" si="27"/>
        <v>1.4318004742593551</v>
      </c>
      <c r="AG113" s="20">
        <f t="shared" si="28"/>
        <v>0.14686197328616499</v>
      </c>
      <c r="AH113" s="20">
        <f t="shared" si="29"/>
        <v>6.0410840608342651E-3</v>
      </c>
      <c r="AI113" s="20">
        <f t="shared" si="30"/>
        <v>100.00000000000003</v>
      </c>
      <c r="AJ113" s="20"/>
      <c r="AK113" s="20">
        <f t="shared" si="31"/>
        <v>6.1931774354453069</v>
      </c>
      <c r="AL113" s="20">
        <f t="shared" si="32"/>
        <v>5.8835185636730412</v>
      </c>
      <c r="AM113" s="20">
        <f t="shared" si="33"/>
        <v>0.34372134766721496</v>
      </c>
      <c r="AN113" s="61"/>
      <c r="AO113" s="35">
        <v>31.132162137638449</v>
      </c>
      <c r="AP113" s="24">
        <v>118.437650158273</v>
      </c>
      <c r="AQ113" s="24">
        <v>121.79296566942024</v>
      </c>
      <c r="AR113" s="24">
        <v>51.246198035564355</v>
      </c>
      <c r="AS113" s="24">
        <v>335.07898450822671</v>
      </c>
      <c r="AT113" s="24">
        <v>32.336847358255326</v>
      </c>
      <c r="AU113" s="24">
        <v>26.186997955857567</v>
      </c>
      <c r="AV113" s="24">
        <v>180.94866770565608</v>
      </c>
      <c r="AW113" s="24">
        <v>6.9597747048266418</v>
      </c>
      <c r="AX113" s="35">
        <v>10.302991212008333</v>
      </c>
      <c r="AY113" s="35">
        <v>43.92724139565582</v>
      </c>
      <c r="BA113" s="17" t="s">
        <v>113</v>
      </c>
      <c r="BB113" s="34">
        <v>0.18465464939804221</v>
      </c>
      <c r="BC113" s="46">
        <v>120.38269175184564</v>
      </c>
      <c r="BD113" s="46">
        <v>123.239261708567</v>
      </c>
      <c r="BE113" s="34">
        <v>0.1281610369178009</v>
      </c>
      <c r="BF113" s="34">
        <v>6.5749463639166104</v>
      </c>
      <c r="BG113" s="46">
        <v>54.098186613626112</v>
      </c>
      <c r="BH113" s="46">
        <v>358.74204138187702</v>
      </c>
      <c r="BI113" s="46">
        <v>31.564708699064678</v>
      </c>
      <c r="BJ113" s="46">
        <v>23.91844422530551</v>
      </c>
      <c r="BK113" s="46">
        <v>12.835882456710832</v>
      </c>
      <c r="BL113" s="46">
        <v>0.58026541294155543</v>
      </c>
      <c r="BM113" s="46">
        <v>1.8715096898582906</v>
      </c>
      <c r="BN113" s="46">
        <v>180.2262159762771</v>
      </c>
      <c r="BO113" s="46">
        <v>6.9365611834914116</v>
      </c>
      <c r="BP113" s="46">
        <v>10.034357552272985</v>
      </c>
      <c r="BQ113" s="46">
        <v>0.2273077387295879</v>
      </c>
      <c r="BR113" s="46">
        <v>3.1027488802193352E-2</v>
      </c>
      <c r="BS113" s="46">
        <v>2.4600832556528447</v>
      </c>
      <c r="BT113" s="46">
        <v>0.31006984540281618</v>
      </c>
      <c r="BU113" s="46">
        <v>49.577040712078464</v>
      </c>
      <c r="BV113" s="46">
        <v>2.6754046432690233</v>
      </c>
      <c r="BW113" s="46">
        <v>5.5283704708657737</v>
      </c>
      <c r="BX113" s="46">
        <v>0.72106335519438969</v>
      </c>
      <c r="BY113" s="46">
        <v>2.8127389984663282</v>
      </c>
      <c r="BZ113" s="46">
        <v>0.83461480275612476</v>
      </c>
      <c r="CA113" s="46">
        <v>0.34033132476407935</v>
      </c>
      <c r="CB113" s="46">
        <v>0.90239170377364897</v>
      </c>
      <c r="CC113" s="46">
        <v>0.15777195760779822</v>
      </c>
      <c r="CD113" s="46">
        <v>1.0235888706227732</v>
      </c>
      <c r="CE113" s="46">
        <v>0.20014509124133162</v>
      </c>
      <c r="CF113" s="46">
        <v>0.60221403560295905</v>
      </c>
      <c r="CG113" s="46">
        <v>8.9098676129376109E-2</v>
      </c>
      <c r="CH113" s="46">
        <v>0.62600073810438372</v>
      </c>
      <c r="CI113" s="46">
        <v>8.2422862026956784E-2</v>
      </c>
      <c r="CJ113" s="46">
        <v>0.29047879199775845</v>
      </c>
      <c r="CK113" s="46">
        <v>1.9552053443569702E-2</v>
      </c>
      <c r="CL113" s="46">
        <v>2.149919796734352</v>
      </c>
      <c r="CM113" s="46">
        <v>0.25036739438170685</v>
      </c>
      <c r="CN113" s="46">
        <v>5.0802864622257554E-2</v>
      </c>
    </row>
    <row r="114" spans="1:92" ht="12" customHeight="1">
      <c r="A114" s="17" t="s">
        <v>94</v>
      </c>
      <c r="B114" s="36">
        <v>261.76</v>
      </c>
      <c r="C114" s="39">
        <v>2983.46</v>
      </c>
      <c r="D114" s="39">
        <v>3009.3599999999997</v>
      </c>
      <c r="E114" s="39">
        <v>-1407.66</v>
      </c>
      <c r="F114" s="36" t="s">
        <v>196</v>
      </c>
      <c r="G114" s="97" t="s">
        <v>592</v>
      </c>
      <c r="H114" s="58" t="s">
        <v>213</v>
      </c>
      <c r="I114" s="58">
        <v>4</v>
      </c>
      <c r="J114" s="22">
        <v>47.86597238758943</v>
      </c>
      <c r="K114" s="20">
        <v>0.1356371242233961</v>
      </c>
      <c r="L114" s="22">
        <v>17.116232849522845</v>
      </c>
      <c r="M114" s="20">
        <v>8.0596339312967302</v>
      </c>
      <c r="N114" s="20">
        <v>0.1383273326994999</v>
      </c>
      <c r="O114" s="22">
        <v>11.044144955455794</v>
      </c>
      <c r="P114" s="22">
        <v>12.711359429839556</v>
      </c>
      <c r="Q114" s="22">
        <v>1.3359698293109139</v>
      </c>
      <c r="R114" s="22">
        <v>0.12649524857820948</v>
      </c>
      <c r="S114" s="22">
        <v>3.0687045385547006E-3</v>
      </c>
      <c r="T114" s="22">
        <v>0.71925434015811329</v>
      </c>
      <c r="U114" s="20">
        <f t="shared" si="17"/>
        <v>99.256096133213049</v>
      </c>
      <c r="V114" s="20">
        <f t="shared" si="18"/>
        <v>98.536841793054933</v>
      </c>
      <c r="W114" s="20">
        <f t="shared" si="19"/>
        <v>1.0148488441512866</v>
      </c>
      <c r="X114" s="20"/>
      <c r="Y114" s="20">
        <f t="shared" si="20"/>
        <v>48.576726751722532</v>
      </c>
      <c r="Z114" s="20">
        <f t="shared" si="21"/>
        <v>0.13765117874211802</v>
      </c>
      <c r="AA114" s="20">
        <f t="shared" si="22"/>
        <v>17.370389123562543</v>
      </c>
      <c r="AB114" s="20">
        <f t="shared" si="23"/>
        <v>8.1793101794589766</v>
      </c>
      <c r="AC114" s="20">
        <f t="shared" si="24"/>
        <v>0.14038133370461794</v>
      </c>
      <c r="AD114" s="20">
        <f t="shared" si="25"/>
        <v>11.208137742683576</v>
      </c>
      <c r="AE114" s="20">
        <f t="shared" si="26"/>
        <v>12.90010842496423</v>
      </c>
      <c r="AF114" s="20">
        <f t="shared" si="27"/>
        <v>1.3558074370971727</v>
      </c>
      <c r="AG114" s="20">
        <f t="shared" si="28"/>
        <v>0.12837355681022558</v>
      </c>
      <c r="AH114" s="20">
        <f t="shared" si="29"/>
        <v>3.1142712539940455E-3</v>
      </c>
      <c r="AI114" s="20">
        <f t="shared" si="30"/>
        <v>99.999999999999986</v>
      </c>
      <c r="AJ114" s="20"/>
      <c r="AK114" s="20">
        <f t="shared" si="31"/>
        <v>7.3597432994771879</v>
      </c>
      <c r="AL114" s="20">
        <f t="shared" si="32"/>
        <v>6.9917561345033281</v>
      </c>
      <c r="AM114" s="20">
        <f t="shared" si="33"/>
        <v>0.40846575312098438</v>
      </c>
      <c r="AN114" s="61"/>
      <c r="AO114" s="35">
        <v>26.48287971720238</v>
      </c>
      <c r="AP114" s="24">
        <v>95.769649501676895</v>
      </c>
      <c r="AQ114" s="24">
        <v>93.941108617686098</v>
      </c>
      <c r="AR114" s="24">
        <v>62.1863038305532</v>
      </c>
      <c r="AS114" s="24">
        <v>383.10919082495678</v>
      </c>
      <c r="AT114" s="24">
        <v>27.277103093263701</v>
      </c>
      <c r="AU114" s="24">
        <v>28.244400657589459</v>
      </c>
      <c r="AV114" s="24">
        <v>172.52666829285599</v>
      </c>
      <c r="AW114" s="24">
        <v>5.2920827608089214</v>
      </c>
      <c r="AX114" s="35">
        <v>6.8313014364593823</v>
      </c>
      <c r="AY114" s="35">
        <v>42.432571679981585</v>
      </c>
      <c r="BA114" s="17" t="s">
        <v>94</v>
      </c>
      <c r="BB114" s="34">
        <v>0.14063230996351395</v>
      </c>
      <c r="BC114" s="46">
        <v>99.339088090668227</v>
      </c>
      <c r="BD114" s="46">
        <v>89.273292290079112</v>
      </c>
      <c r="BE114" s="34">
        <v>0.13225244462952629</v>
      </c>
      <c r="BF114" s="34">
        <v>7.3237540407698605</v>
      </c>
      <c r="BG114" s="46">
        <v>64.540673065043265</v>
      </c>
      <c r="BH114" s="46">
        <v>403.14624429911999</v>
      </c>
      <c r="BI114" s="46">
        <v>28.571005663485156</v>
      </c>
      <c r="BJ114" s="46">
        <v>27.158454040111554</v>
      </c>
      <c r="BK114" s="46">
        <v>11.676840022905958</v>
      </c>
      <c r="BL114" s="46">
        <v>0.68736771118458106</v>
      </c>
      <c r="BM114" s="46">
        <v>1.6215735523150363</v>
      </c>
      <c r="BN114" s="46">
        <v>168.83466512631458</v>
      </c>
      <c r="BO114" s="46">
        <v>5.1532511414817197</v>
      </c>
      <c r="BP114" s="46">
        <v>6.6293544191293829</v>
      </c>
      <c r="BQ114" s="46">
        <v>0.19115663457545254</v>
      </c>
      <c r="BR114" s="46">
        <v>1.3736380221217774E-2</v>
      </c>
      <c r="BS114" s="46">
        <v>1.9034673405461962</v>
      </c>
      <c r="BT114" s="46">
        <v>0.33021548983111343</v>
      </c>
      <c r="BU114" s="46">
        <v>43.718039663717043</v>
      </c>
      <c r="BV114" s="46">
        <v>2.1246063549711103</v>
      </c>
      <c r="BW114" s="46">
        <v>4.3656913064449929</v>
      </c>
      <c r="BX114" s="46">
        <v>0.53620659032110951</v>
      </c>
      <c r="BY114" s="46">
        <v>2.0935344651019414</v>
      </c>
      <c r="BZ114" s="46">
        <v>0.62645214195266197</v>
      </c>
      <c r="CA114" s="46">
        <v>0.27550295719179052</v>
      </c>
      <c r="CB114" s="46">
        <v>0.68185244172184056</v>
      </c>
      <c r="CC114" s="46">
        <v>0.11974997573939851</v>
      </c>
      <c r="CD114" s="46">
        <v>0.76089108890500967</v>
      </c>
      <c r="CE114" s="46">
        <v>0.14314251643085937</v>
      </c>
      <c r="CF114" s="46">
        <v>0.44870668508683809</v>
      </c>
      <c r="CG114" s="46">
        <v>7.4464744608719824E-2</v>
      </c>
      <c r="CH114" s="46">
        <v>0.46215500807502452</v>
      </c>
      <c r="CI114" s="46">
        <v>6.6295745384845547E-2</v>
      </c>
      <c r="CJ114" s="46">
        <v>0.18786149434752408</v>
      </c>
      <c r="CK114" s="46">
        <v>1.4616924886659183E-2</v>
      </c>
      <c r="CL114" s="46">
        <v>1.8022311828490045</v>
      </c>
      <c r="CM114" s="46">
        <v>0.22774766723317075</v>
      </c>
      <c r="CN114" s="46">
        <v>3.42227310740537E-2</v>
      </c>
    </row>
    <row r="115" spans="1:92" ht="12" customHeight="1">
      <c r="A115" s="17" t="s">
        <v>114</v>
      </c>
      <c r="B115" s="36">
        <v>264.26</v>
      </c>
      <c r="C115" s="36">
        <v>2986.16</v>
      </c>
      <c r="D115" s="36">
        <v>3012.0599999999995</v>
      </c>
      <c r="E115" s="36">
        <v>-1410.36</v>
      </c>
      <c r="F115" s="36" t="s">
        <v>196</v>
      </c>
      <c r="G115" s="97" t="s">
        <v>595</v>
      </c>
      <c r="H115" s="58" t="s">
        <v>213</v>
      </c>
      <c r="I115" s="58">
        <v>4</v>
      </c>
      <c r="J115" s="22">
        <v>48.353868435426328</v>
      </c>
      <c r="K115" s="20">
        <v>0.15028492893023285</v>
      </c>
      <c r="L115" s="22">
        <v>17.71681184452553</v>
      </c>
      <c r="M115" s="20">
        <v>6.9142048739297799</v>
      </c>
      <c r="N115" s="20">
        <v>0.1233968405123919</v>
      </c>
      <c r="O115" s="22">
        <v>9.6505116002862632</v>
      </c>
      <c r="P115" s="22">
        <v>14.896729114677312</v>
      </c>
      <c r="Q115" s="22">
        <v>1.4569357387856652</v>
      </c>
      <c r="R115" s="22">
        <v>0.15074837276624453</v>
      </c>
      <c r="S115" s="22">
        <v>4.1865286047180691E-3</v>
      </c>
      <c r="T115" s="22">
        <v>0.71119079635437066</v>
      </c>
      <c r="U115" s="20">
        <f t="shared" si="17"/>
        <v>100.12886907479884</v>
      </c>
      <c r="V115" s="20">
        <f t="shared" si="18"/>
        <v>99.41767827844447</v>
      </c>
      <c r="W115" s="20">
        <f t="shared" si="19"/>
        <v>1.0058573256953818</v>
      </c>
      <c r="X115" s="20"/>
      <c r="Y115" s="20">
        <f t="shared" si="20"/>
        <v>48.637092791484264</v>
      </c>
      <c r="Z115" s="20">
        <f t="shared" si="21"/>
        <v>0.15116519670608453</v>
      </c>
      <c r="AA115" s="20">
        <f t="shared" si="22"/>
        <v>17.820584981782712</v>
      </c>
      <c r="AB115" s="20">
        <f t="shared" si="23"/>
        <v>6.9547036238009827</v>
      </c>
      <c r="AC115" s="20">
        <f t="shared" si="24"/>
        <v>0.12411961599705407</v>
      </c>
      <c r="AD115" s="20">
        <f t="shared" si="25"/>
        <v>9.7070377898561997</v>
      </c>
      <c r="AE115" s="20">
        <f t="shared" si="26"/>
        <v>14.983984108897854</v>
      </c>
      <c r="AF115" s="20">
        <f t="shared" si="27"/>
        <v>1.4654694859249744</v>
      </c>
      <c r="AG115" s="20">
        <f t="shared" si="28"/>
        <v>0.15163135508358525</v>
      </c>
      <c r="AH115" s="20">
        <f t="shared" si="29"/>
        <v>4.2110504662889355E-3</v>
      </c>
      <c r="AI115" s="20">
        <f t="shared" si="30"/>
        <v>100</v>
      </c>
      <c r="AJ115" s="20"/>
      <c r="AK115" s="20">
        <f t="shared" si="31"/>
        <v>6.2578423206961249</v>
      </c>
      <c r="AL115" s="20">
        <f t="shared" si="32"/>
        <v>5.9449502046613185</v>
      </c>
      <c r="AM115" s="20">
        <f t="shared" si="33"/>
        <v>0.34731024879863509</v>
      </c>
      <c r="AN115" s="61"/>
      <c r="AO115" s="35">
        <v>26.721345219400934</v>
      </c>
      <c r="AP115" s="24">
        <v>94.310413180628103</v>
      </c>
      <c r="AQ115" s="24">
        <v>90.529892256055462</v>
      </c>
      <c r="AR115" s="24">
        <v>82.796578235627507</v>
      </c>
      <c r="AS115" s="24">
        <v>308.10808945875323</v>
      </c>
      <c r="AT115" s="24">
        <v>29.2147738960875</v>
      </c>
      <c r="AU115" s="24">
        <v>40.554759968162301</v>
      </c>
      <c r="AV115" s="24">
        <v>187.00979619732195</v>
      </c>
      <c r="AW115" s="24">
        <v>6.0117672785483292</v>
      </c>
      <c r="AX115" s="35">
        <v>7.0061807458621246</v>
      </c>
      <c r="AY115" s="35">
        <v>46.181519973747534</v>
      </c>
      <c r="BA115" s="17" t="s">
        <v>114</v>
      </c>
      <c r="BB115" s="34">
        <v>0.14174614526201956</v>
      </c>
      <c r="BC115" s="46">
        <v>99.699353983753809</v>
      </c>
      <c r="BD115" s="46">
        <v>86.822104080912965</v>
      </c>
      <c r="BE115" s="34">
        <v>0.11307223864907703</v>
      </c>
      <c r="BF115" s="34">
        <v>6.0478828916026304</v>
      </c>
      <c r="BG115" s="46">
        <v>79.53125012520546</v>
      </c>
      <c r="BH115" s="46">
        <v>327.19676482028899</v>
      </c>
      <c r="BI115" s="46">
        <v>28.277639362805889</v>
      </c>
      <c r="BJ115" s="46">
        <v>39.005229699497193</v>
      </c>
      <c r="BK115" s="46">
        <v>12.297662656279408</v>
      </c>
      <c r="BL115" s="46">
        <v>0.44427350472934507</v>
      </c>
      <c r="BM115" s="46">
        <v>2.3630171943242089</v>
      </c>
      <c r="BN115" s="46">
        <v>180.69333003655763</v>
      </c>
      <c r="BO115" s="46">
        <v>5.6450905168538812</v>
      </c>
      <c r="BP115" s="46">
        <v>5.0543585973898022</v>
      </c>
      <c r="BQ115" s="46">
        <v>0.15837406302288556</v>
      </c>
      <c r="BR115" s="46">
        <v>3.683212255242296E-3</v>
      </c>
      <c r="BS115" s="46">
        <v>2.0446590757475289</v>
      </c>
      <c r="BT115" s="46">
        <v>0.28480514463294648</v>
      </c>
      <c r="BU115" s="46">
        <v>50.673319110609043</v>
      </c>
      <c r="BV115" s="46">
        <v>2.2881720838048478</v>
      </c>
      <c r="BW115" s="46">
        <v>4.6799861293796301</v>
      </c>
      <c r="BX115" s="46">
        <v>0.56642749099702838</v>
      </c>
      <c r="BY115" s="46">
        <v>2.3018080664762417</v>
      </c>
      <c r="BZ115" s="46">
        <v>0.77805026277818812</v>
      </c>
      <c r="CA115" s="46">
        <v>0.33073715110134777</v>
      </c>
      <c r="CB115" s="46">
        <v>0.73082988919263181</v>
      </c>
      <c r="CC115" s="46">
        <v>0.12388467275810958</v>
      </c>
      <c r="CD115" s="46">
        <v>0.75494097118668979</v>
      </c>
      <c r="CE115" s="46">
        <v>0.16882777275991598</v>
      </c>
      <c r="CF115" s="46">
        <v>0.48342350688572849</v>
      </c>
      <c r="CG115" s="46">
        <v>7.8083979919503457E-2</v>
      </c>
      <c r="CH115" s="46">
        <v>0.49420203349779585</v>
      </c>
      <c r="CI115" s="46">
        <v>6.6156647626278112E-2</v>
      </c>
      <c r="CJ115" s="46">
        <v>0.11537226614308192</v>
      </c>
      <c r="CK115" s="46">
        <v>1.0014277571419351E-2</v>
      </c>
      <c r="CL115" s="46">
        <v>1.8469372258647747</v>
      </c>
      <c r="CM115" s="46">
        <v>0.1327720231167735</v>
      </c>
      <c r="CN115" s="46">
        <v>3.2055586231486077E-2</v>
      </c>
    </row>
    <row r="116" spans="1:92" ht="12" customHeight="1">
      <c r="A116" s="17" t="s">
        <v>168</v>
      </c>
      <c r="B116" s="36">
        <v>266.33</v>
      </c>
      <c r="C116" s="39">
        <v>2988.02</v>
      </c>
      <c r="D116" s="39">
        <v>3013.9199999999996</v>
      </c>
      <c r="E116" s="39">
        <v>-1412.22</v>
      </c>
      <c r="F116" s="36" t="s">
        <v>196</v>
      </c>
      <c r="G116" s="97" t="s">
        <v>305</v>
      </c>
      <c r="H116" s="58" t="s">
        <v>212</v>
      </c>
      <c r="I116" s="58">
        <v>5</v>
      </c>
      <c r="J116" s="52">
        <v>52.061442786493366</v>
      </c>
      <c r="K116" s="22">
        <v>0.17255034592613827</v>
      </c>
      <c r="L116" s="20">
        <v>15.670635563147153</v>
      </c>
      <c r="M116" s="22">
        <v>5.2221230769763176</v>
      </c>
      <c r="N116" s="20">
        <v>0.11209073691292833</v>
      </c>
      <c r="O116" s="20">
        <v>8.5668195973472496</v>
      </c>
      <c r="P116" s="22">
        <v>15.792667149832898</v>
      </c>
      <c r="Q116" s="22">
        <v>1.4615293713645658</v>
      </c>
      <c r="R116" s="22">
        <v>6.1705609841433008E-2</v>
      </c>
      <c r="S116" s="22">
        <v>2.7056534236109184E-2</v>
      </c>
      <c r="T116" s="22">
        <v>0.673000791765475</v>
      </c>
      <c r="U116" s="20">
        <f t="shared" si="17"/>
        <v>99.821621563843635</v>
      </c>
      <c r="V116" s="20">
        <f t="shared" si="18"/>
        <v>99.148620772078161</v>
      </c>
      <c r="W116" s="20">
        <f t="shared" si="19"/>
        <v>1.0085868993566636</v>
      </c>
      <c r="X116" s="20"/>
      <c r="Y116" s="20">
        <f t="shared" si="20"/>
        <v>52.508489156063682</v>
      </c>
      <c r="Z116" s="20">
        <f t="shared" si="21"/>
        <v>0.17403201838056351</v>
      </c>
      <c r="AA116" s="20">
        <f t="shared" si="22"/>
        <v>15.805197733582851</v>
      </c>
      <c r="AB116" s="20">
        <f t="shared" si="23"/>
        <v>5.2669649222664239</v>
      </c>
      <c r="AC116" s="20">
        <f t="shared" si="24"/>
        <v>0.1130532487896139</v>
      </c>
      <c r="AD116" s="20">
        <f t="shared" si="25"/>
        <v>8.6403820150363639</v>
      </c>
      <c r="AE116" s="20">
        <f t="shared" si="26"/>
        <v>15.928277193221799</v>
      </c>
      <c r="AF116" s="20">
        <f t="shared" si="27"/>
        <v>1.4740793769832812</v>
      </c>
      <c r="AG116" s="20">
        <f t="shared" si="28"/>
        <v>6.2235469702882941E-2</v>
      </c>
      <c r="AH116" s="20">
        <f t="shared" si="29"/>
        <v>2.7288865972534777E-2</v>
      </c>
      <c r="AI116" s="20">
        <f t="shared" si="30"/>
        <v>100</v>
      </c>
      <c r="AJ116" s="20"/>
      <c r="AK116" s="20">
        <f t="shared" si="31"/>
        <v>4.7392150370553283</v>
      </c>
      <c r="AL116" s="20">
        <f t="shared" si="32"/>
        <v>4.5022542852025618</v>
      </c>
      <c r="AM116" s="20">
        <f t="shared" si="33"/>
        <v>0.26302643455657088</v>
      </c>
      <c r="AO116" s="35">
        <v>32.04228255968988</v>
      </c>
      <c r="AP116" s="35">
        <v>129.053574563175</v>
      </c>
      <c r="AQ116" s="24">
        <v>99.6446225951466</v>
      </c>
      <c r="AR116" s="24">
        <v>39.739121811644701</v>
      </c>
      <c r="AS116" s="24">
        <v>253.0814548990825</v>
      </c>
      <c r="AT116" s="24">
        <v>34.062033914909975</v>
      </c>
      <c r="AU116" s="24">
        <v>40.172261605460335</v>
      </c>
      <c r="AV116" s="24">
        <v>149.12149905799799</v>
      </c>
      <c r="AW116" s="24">
        <v>6.8437017457040161</v>
      </c>
      <c r="AX116" s="24">
        <v>24.827047967108999</v>
      </c>
      <c r="AY116" s="35">
        <v>48.442332252111314</v>
      </c>
      <c r="BA116" s="17" t="s">
        <v>168</v>
      </c>
      <c r="BB116" s="34">
        <v>0.16610538322240798</v>
      </c>
      <c r="BC116" s="46">
        <v>126.16633380998273</v>
      </c>
      <c r="BD116" s="46">
        <v>101.01765315528343</v>
      </c>
      <c r="BE116" s="34">
        <v>0.10091221798347705</v>
      </c>
      <c r="BF116" s="34">
        <v>5.2445849112566227</v>
      </c>
      <c r="BG116" s="46">
        <v>40.992429547701022</v>
      </c>
      <c r="BH116" s="46">
        <v>268.41733273228544</v>
      </c>
      <c r="BI116" s="46">
        <v>32.013753944689583</v>
      </c>
      <c r="BJ116" s="46">
        <v>361.05220596841497</v>
      </c>
      <c r="BK116" s="46">
        <v>11.955440030739155</v>
      </c>
      <c r="BL116" s="46" t="s">
        <v>203</v>
      </c>
      <c r="BM116" s="46">
        <v>1.6309740055977351</v>
      </c>
      <c r="BN116" s="46">
        <v>156.68542125509882</v>
      </c>
      <c r="BO116" s="46">
        <v>6.869870214427257</v>
      </c>
      <c r="BP116" s="46">
        <v>23.822197001550656</v>
      </c>
      <c r="BQ116" s="46">
        <v>1.2824433272375502</v>
      </c>
      <c r="BR116" s="46" t="s">
        <v>203</v>
      </c>
      <c r="BS116" s="46" t="s">
        <v>203</v>
      </c>
      <c r="BT116" s="46">
        <v>0.21190955856416438</v>
      </c>
      <c r="BU116" s="46">
        <v>53.966020051116018</v>
      </c>
      <c r="BV116" s="46">
        <v>2.8754481915727421</v>
      </c>
      <c r="BW116" s="46">
        <v>6.3064475284988735</v>
      </c>
      <c r="BX116" s="46">
        <v>0.79819501078721233</v>
      </c>
      <c r="BY116" s="46">
        <v>3.5368676767174621</v>
      </c>
      <c r="BZ116" s="46">
        <v>0.88690771887237274</v>
      </c>
      <c r="CA116" s="46">
        <v>0.36957746654130452</v>
      </c>
      <c r="CB116" s="46">
        <v>0.98096212640077118</v>
      </c>
      <c r="CC116" s="46">
        <v>0.18987866191607317</v>
      </c>
      <c r="CD116" s="46">
        <v>1.310453085862306</v>
      </c>
      <c r="CE116" s="46">
        <v>0.28322425852540656</v>
      </c>
      <c r="CF116" s="46">
        <v>0.75032622975146646</v>
      </c>
      <c r="CG116" s="46">
        <v>0.11938101419654222</v>
      </c>
      <c r="CH116" s="46">
        <v>0.80366147432793411</v>
      </c>
      <c r="CI116" s="46">
        <v>0.11511849332103888</v>
      </c>
      <c r="CJ116" s="46">
        <v>0.61398988409751509</v>
      </c>
      <c r="CK116" s="46">
        <v>8.3691004024137303E-2</v>
      </c>
      <c r="CL116" s="46">
        <v>1.7814518089625624</v>
      </c>
      <c r="CM116" s="46">
        <v>0.78932169465948221</v>
      </c>
      <c r="CN116" s="46">
        <v>0.14889657080921545</v>
      </c>
    </row>
    <row r="117" spans="1:92" ht="12" customHeight="1">
      <c r="A117" s="17" t="s">
        <v>115</v>
      </c>
      <c r="B117" s="36">
        <v>267.87</v>
      </c>
      <c r="C117" s="36">
        <v>2989.5699999999997</v>
      </c>
      <c r="D117" s="36">
        <v>3015.4699999999993</v>
      </c>
      <c r="E117" s="36">
        <v>-1413.7699999999998</v>
      </c>
      <c r="F117" s="36" t="s">
        <v>196</v>
      </c>
      <c r="G117" s="97" t="s">
        <v>592</v>
      </c>
      <c r="H117" s="58" t="s">
        <v>213</v>
      </c>
      <c r="I117" s="58">
        <v>4</v>
      </c>
      <c r="J117" s="22">
        <v>48.349493733682571</v>
      </c>
      <c r="K117" s="20">
        <v>0.17039742979858399</v>
      </c>
      <c r="L117" s="22">
        <v>18.070900245378777</v>
      </c>
      <c r="M117" s="20">
        <v>6.0177347679389142</v>
      </c>
      <c r="N117" s="20">
        <v>0.11040320663223301</v>
      </c>
      <c r="O117" s="22">
        <v>11.882670597920923</v>
      </c>
      <c r="P117" s="22">
        <v>12.498624236285201</v>
      </c>
      <c r="Q117" s="22">
        <v>1.5982504347988</v>
      </c>
      <c r="R117" s="22">
        <v>0.13811697877681711</v>
      </c>
      <c r="S117" s="22">
        <v>6.4330736949501817E-3</v>
      </c>
      <c r="T117" s="22">
        <v>0.51722591511106186</v>
      </c>
      <c r="U117" s="20">
        <f t="shared" si="17"/>
        <v>99.360250620018817</v>
      </c>
      <c r="V117" s="20">
        <f t="shared" si="18"/>
        <v>98.843024704907762</v>
      </c>
      <c r="W117" s="20">
        <f t="shared" si="19"/>
        <v>1.0117051789799669</v>
      </c>
      <c r="X117" s="20"/>
      <c r="Y117" s="20">
        <f t="shared" si="20"/>
        <v>48.915433211426112</v>
      </c>
      <c r="Z117" s="20">
        <f t="shared" si="21"/>
        <v>0.17239196221210276</v>
      </c>
      <c r="AA117" s="20">
        <f t="shared" si="22"/>
        <v>18.282423367080064</v>
      </c>
      <c r="AB117" s="20">
        <f t="shared" si="23"/>
        <v>6.0881734304516089</v>
      </c>
      <c r="AC117" s="20">
        <f t="shared" si="24"/>
        <v>0.11169549592582556</v>
      </c>
      <c r="AD117" s="20">
        <f t="shared" si="25"/>
        <v>12.021759384029577</v>
      </c>
      <c r="AE117" s="20">
        <f t="shared" si="26"/>
        <v>12.644922869974272</v>
      </c>
      <c r="AF117" s="20">
        <f t="shared" si="27"/>
        <v>1.6169582421929298</v>
      </c>
      <c r="AG117" s="20">
        <f t="shared" si="28"/>
        <v>0.13973366273357204</v>
      </c>
      <c r="AH117" s="20">
        <f t="shared" si="29"/>
        <v>6.5083739739408911E-3</v>
      </c>
      <c r="AI117" s="20">
        <f t="shared" si="30"/>
        <v>100</v>
      </c>
      <c r="AJ117" s="20"/>
      <c r="AK117" s="20">
        <f t="shared" si="31"/>
        <v>5.4781384527203576</v>
      </c>
      <c r="AL117" s="20">
        <f t="shared" si="32"/>
        <v>5.2042315300843391</v>
      </c>
      <c r="AM117" s="20">
        <f t="shared" si="33"/>
        <v>0.30403668412598051</v>
      </c>
      <c r="AN117" s="61"/>
      <c r="AO117" s="35">
        <v>40.63468266235413</v>
      </c>
      <c r="AP117" s="24">
        <v>139.87925638017799</v>
      </c>
      <c r="AQ117" s="24">
        <v>117.60864978787014</v>
      </c>
      <c r="AR117" s="24">
        <v>36.113814369666599</v>
      </c>
      <c r="AS117" s="24">
        <v>217.31571168094999</v>
      </c>
      <c r="AT117" s="24">
        <v>64.584396015763105</v>
      </c>
      <c r="AU117" s="24">
        <v>10.896100442233299</v>
      </c>
      <c r="AV117" s="24">
        <v>162.59599783611588</v>
      </c>
      <c r="AW117" s="24">
        <v>7.0855296633047002</v>
      </c>
      <c r="AX117" s="35">
        <v>10.11533628718308</v>
      </c>
      <c r="AY117" s="35">
        <v>43.966098182275147</v>
      </c>
      <c r="BA117" s="17" t="s">
        <v>115</v>
      </c>
      <c r="BB117" s="34">
        <v>0.18229477495791441</v>
      </c>
      <c r="BC117" s="46">
        <v>134.07217236020739</v>
      </c>
      <c r="BD117" s="46">
        <v>111.44350680972582</v>
      </c>
      <c r="BE117" s="34">
        <v>0.11839096055362</v>
      </c>
      <c r="BF117" s="34">
        <v>5.8304071305088696</v>
      </c>
      <c r="BG117" s="46">
        <v>36.094332013592677</v>
      </c>
      <c r="BH117" s="46">
        <v>223.77641049412404</v>
      </c>
      <c r="BI117" s="46">
        <v>58.788022417974588</v>
      </c>
      <c r="BJ117" s="46">
        <v>10.909994388087458</v>
      </c>
      <c r="BK117" s="46">
        <v>12.320829997120697</v>
      </c>
      <c r="BL117" s="46">
        <v>0.31569036776032894</v>
      </c>
      <c r="BM117" s="46">
        <v>1.4977331587544707</v>
      </c>
      <c r="BN117" s="46">
        <v>173.42413661584806</v>
      </c>
      <c r="BO117" s="46">
        <v>6.7560287662287406</v>
      </c>
      <c r="BP117" s="46">
        <v>8.5938195407516087</v>
      </c>
      <c r="BQ117" s="46">
        <v>0.26670713088251752</v>
      </c>
      <c r="BR117" s="46">
        <v>2.639005317005106E-2</v>
      </c>
      <c r="BS117" s="46">
        <v>3.2666977090494393</v>
      </c>
      <c r="BT117" s="46">
        <v>0.1003788776706266</v>
      </c>
      <c r="BU117" s="46">
        <v>42.876220131288328</v>
      </c>
      <c r="BV117" s="46">
        <v>2.5850667965414766</v>
      </c>
      <c r="BW117" s="46">
        <v>5.3395182742769078</v>
      </c>
      <c r="BX117" s="46">
        <v>0.71565589868251411</v>
      </c>
      <c r="BY117" s="46">
        <v>2.7377662547970578</v>
      </c>
      <c r="BZ117" s="46">
        <v>0.86344491168330306</v>
      </c>
      <c r="CA117" s="46">
        <v>0.32367272179468665</v>
      </c>
      <c r="CB117" s="46">
        <v>0.88715436867958219</v>
      </c>
      <c r="CC117" s="46">
        <v>0.15614084710137208</v>
      </c>
      <c r="CD117" s="46">
        <v>1.0105487743231432</v>
      </c>
      <c r="CE117" s="46">
        <v>0.21289543382982345</v>
      </c>
      <c r="CF117" s="46">
        <v>0.62212935716631712</v>
      </c>
      <c r="CG117" s="46">
        <v>9.4282438708788718E-2</v>
      </c>
      <c r="CH117" s="46">
        <v>0.63532637726144303</v>
      </c>
      <c r="CI117" s="46">
        <v>8.8702545539381325E-2</v>
      </c>
      <c r="CJ117" s="46">
        <v>0.24382868588569515</v>
      </c>
      <c r="CK117" s="46">
        <v>1.5885804110671801E-2</v>
      </c>
      <c r="CL117" s="46">
        <v>0.32285804814652397</v>
      </c>
      <c r="CM117" s="46">
        <v>0.19540427440520269</v>
      </c>
      <c r="CN117" s="46">
        <v>4.6492676621520498E-2</v>
      </c>
    </row>
    <row r="118" spans="1:92" ht="12" customHeight="1">
      <c r="A118" s="17" t="s">
        <v>141</v>
      </c>
      <c r="B118" s="18">
        <v>268.45999999999998</v>
      </c>
      <c r="C118" s="36">
        <v>2990.16</v>
      </c>
      <c r="D118" s="36">
        <v>3016.0599999999995</v>
      </c>
      <c r="E118" s="36">
        <v>-1414.36</v>
      </c>
      <c r="F118" s="36" t="s">
        <v>196</v>
      </c>
      <c r="G118" s="97" t="s">
        <v>595</v>
      </c>
      <c r="H118" s="58" t="s">
        <v>210</v>
      </c>
      <c r="I118" s="58">
        <v>0</v>
      </c>
      <c r="J118" s="22">
        <v>44.792931074398545</v>
      </c>
      <c r="K118" s="20">
        <v>0.10381917361075545</v>
      </c>
      <c r="L118" s="22">
        <v>16.747194631981813</v>
      </c>
      <c r="M118" s="22">
        <v>7.6324653597960683</v>
      </c>
      <c r="N118" s="20">
        <v>0.13397625179152273</v>
      </c>
      <c r="O118" s="22">
        <v>16.2290619791873</v>
      </c>
      <c r="P118" s="22">
        <v>12.939023514084864</v>
      </c>
      <c r="Q118" s="22">
        <v>1.1176925797955157</v>
      </c>
      <c r="R118" s="22">
        <v>0.10217899243444589</v>
      </c>
      <c r="S118" s="22">
        <v>3.4091890113596996E-3</v>
      </c>
      <c r="T118" s="34">
        <v>1.1292114031840046</v>
      </c>
      <c r="U118" s="20">
        <f t="shared" si="17"/>
        <v>100.93096414927621</v>
      </c>
      <c r="V118" s="20">
        <f t="shared" si="18"/>
        <v>99.801752746092205</v>
      </c>
      <c r="W118" s="20">
        <f t="shared" si="19"/>
        <v>1.0019864105434317</v>
      </c>
      <c r="X118" s="20"/>
      <c r="Y118" s="20">
        <f t="shared" si="20"/>
        <v>44.881908224955943</v>
      </c>
      <c r="Z118" s="20">
        <f t="shared" si="21"/>
        <v>0.10402540111182622</v>
      </c>
      <c r="AA118" s="20">
        <f t="shared" si="22"/>
        <v>16.780461435971684</v>
      </c>
      <c r="AB118" s="20">
        <f t="shared" si="23"/>
        <v>7.6476265694591445</v>
      </c>
      <c r="AC118" s="20">
        <f t="shared" si="24"/>
        <v>0.13424238363065089</v>
      </c>
      <c r="AD118" s="20">
        <f t="shared" si="25"/>
        <v>16.261299559012766</v>
      </c>
      <c r="AE118" s="20">
        <f t="shared" si="26"/>
        <v>12.964725726814953</v>
      </c>
      <c r="AF118" s="20">
        <f t="shared" si="27"/>
        <v>1.1199127761203369</v>
      </c>
      <c r="AG118" s="20">
        <f t="shared" si="28"/>
        <v>0.10238196186233491</v>
      </c>
      <c r="AH118" s="20">
        <f t="shared" si="29"/>
        <v>3.415961060356416E-3</v>
      </c>
      <c r="AI118" s="20">
        <f t="shared" si="30"/>
        <v>100</v>
      </c>
      <c r="AJ118" s="20"/>
      <c r="AK118" s="20">
        <f t="shared" si="31"/>
        <v>6.8813343871993382</v>
      </c>
      <c r="AL118" s="20">
        <f t="shared" si="32"/>
        <v>6.5372676678393713</v>
      </c>
      <c r="AM118" s="20">
        <f t="shared" si="33"/>
        <v>0.38191405848956328</v>
      </c>
      <c r="AN118" s="66"/>
      <c r="AO118" s="46">
        <v>21.441712537207259</v>
      </c>
      <c r="AP118" s="27">
        <v>80.798735719574282</v>
      </c>
      <c r="AQ118" s="27">
        <v>54.347580143000499</v>
      </c>
      <c r="AR118" s="27">
        <v>69.365775772846376</v>
      </c>
      <c r="AS118" s="27">
        <v>352.62867041140544</v>
      </c>
      <c r="AT118" s="27">
        <v>35.362342003220327</v>
      </c>
      <c r="AU118" s="27">
        <v>49.461812138026893</v>
      </c>
      <c r="AV118" s="46">
        <v>159.5387092629725</v>
      </c>
      <c r="AW118" s="46">
        <v>4.1693973973545786</v>
      </c>
      <c r="AX118" s="46">
        <v>5.6431014722858688</v>
      </c>
      <c r="AY118" s="46">
        <v>37.045870263061531</v>
      </c>
      <c r="AZ118" s="46"/>
      <c r="BA118" s="17" t="s">
        <v>141</v>
      </c>
      <c r="BB118" s="34" t="s">
        <v>203</v>
      </c>
      <c r="BC118" s="46" t="s">
        <v>203</v>
      </c>
      <c r="BD118" s="46" t="s">
        <v>203</v>
      </c>
      <c r="BE118" s="34" t="s">
        <v>203</v>
      </c>
      <c r="BF118" s="34" t="s">
        <v>203</v>
      </c>
      <c r="BG118" s="46" t="s">
        <v>203</v>
      </c>
      <c r="BH118" s="46" t="s">
        <v>203</v>
      </c>
      <c r="BI118" s="46" t="s">
        <v>203</v>
      </c>
      <c r="BJ118" s="46" t="s">
        <v>203</v>
      </c>
      <c r="BK118" s="46">
        <v>11.420026306558361</v>
      </c>
      <c r="BL118" s="46" t="s">
        <v>203</v>
      </c>
      <c r="BM118" s="46">
        <v>1.7526331298707445</v>
      </c>
      <c r="BN118" s="46" t="s">
        <v>203</v>
      </c>
      <c r="BO118" s="46" t="s">
        <v>203</v>
      </c>
      <c r="BP118" s="46" t="s">
        <v>203</v>
      </c>
      <c r="BQ118" s="46">
        <v>0.22053533700854733</v>
      </c>
      <c r="BR118" s="46" t="s">
        <v>203</v>
      </c>
      <c r="BS118" s="46" t="s">
        <v>203</v>
      </c>
      <c r="BT118" s="46">
        <v>0.60498272819408483</v>
      </c>
      <c r="BU118" s="46"/>
      <c r="BV118" s="46">
        <v>1.7553421733759922</v>
      </c>
      <c r="BW118" s="46">
        <v>3.4383369273278697</v>
      </c>
      <c r="BX118" s="46">
        <v>0.45135967972489127</v>
      </c>
      <c r="BY118" s="46">
        <v>1.9414487454430638</v>
      </c>
      <c r="BZ118" s="46">
        <v>0.53894330010808122</v>
      </c>
      <c r="CA118" s="46">
        <v>0.27007409651143283</v>
      </c>
      <c r="CB118" s="46">
        <v>0.50075655685612475</v>
      </c>
      <c r="CC118" s="46">
        <v>8.1410176734789022E-2</v>
      </c>
      <c r="CD118" s="46">
        <v>0.61911300259915791</v>
      </c>
      <c r="CE118" s="46">
        <v>0.12459487802286498</v>
      </c>
      <c r="CF118" s="46">
        <v>0.33229106120223673</v>
      </c>
      <c r="CG118" s="46">
        <v>6.2354895012429259E-2</v>
      </c>
      <c r="CH118" s="46">
        <v>0.35730045287987461</v>
      </c>
      <c r="CI118" s="46">
        <v>6.4498088715504928E-2</v>
      </c>
      <c r="CJ118" s="46">
        <v>0.12901954752173309</v>
      </c>
      <c r="CK118" s="46">
        <v>1.9390802342913981E-2</v>
      </c>
      <c r="CL118" s="46">
        <v>4.0502132022451764</v>
      </c>
      <c r="CM118" s="46">
        <v>9.4286411097517786E-2</v>
      </c>
      <c r="CN118" s="46">
        <v>3.5475634897341922E-2</v>
      </c>
    </row>
    <row r="119" spans="1:92" ht="12" customHeight="1">
      <c r="C119" s="97"/>
      <c r="D119" s="97"/>
      <c r="E119" s="97"/>
      <c r="T119" s="26"/>
    </row>
    <row r="120" spans="1:92" ht="12" customHeight="1">
      <c r="A120" s="17"/>
      <c r="B120" s="39"/>
      <c r="C120" s="97"/>
      <c r="D120" s="97"/>
      <c r="E120" s="97"/>
      <c r="F120" s="39"/>
      <c r="H120" s="67"/>
      <c r="I120" s="67"/>
      <c r="J120" s="61"/>
      <c r="K120" s="68"/>
      <c r="L120" s="61"/>
      <c r="M120" s="68"/>
      <c r="N120" s="68"/>
      <c r="O120" s="61"/>
      <c r="P120" s="61"/>
      <c r="Q120" s="61"/>
      <c r="R120" s="61"/>
      <c r="S120" s="69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61"/>
      <c r="AO120" s="35"/>
      <c r="AP120" s="24"/>
      <c r="AQ120" s="24"/>
      <c r="AR120" s="24"/>
      <c r="AS120" s="24"/>
      <c r="AT120" s="24"/>
      <c r="AU120" s="24"/>
      <c r="AV120" s="24"/>
      <c r="AW120" s="24"/>
      <c r="AX120" s="35"/>
      <c r="AY120" s="35"/>
      <c r="BA120" s="17"/>
    </row>
    <row r="121" spans="1:92" ht="12" customHeight="1">
      <c r="C121" s="97"/>
      <c r="D121" s="97"/>
      <c r="E121" s="97"/>
    </row>
    <row r="122" spans="1:92" ht="12" customHeight="1">
      <c r="C122" s="97"/>
      <c r="D122" s="97"/>
      <c r="E122" s="97"/>
    </row>
    <row r="123" spans="1:92" ht="12" customHeight="1">
      <c r="C123" s="97"/>
      <c r="D123" s="97"/>
      <c r="E123" s="97"/>
    </row>
    <row r="124" spans="1:92" ht="12" customHeight="1">
      <c r="C124" s="97"/>
      <c r="D124" s="97"/>
      <c r="E124" s="97"/>
    </row>
    <row r="125" spans="1:92" ht="12" customHeight="1">
      <c r="A125" s="17"/>
      <c r="B125" s="39"/>
      <c r="C125" s="97"/>
      <c r="D125" s="97"/>
      <c r="E125" s="97"/>
      <c r="F125" s="39"/>
      <c r="H125" s="67"/>
      <c r="I125" s="67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34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BA125" s="17"/>
      <c r="BP125" s="70"/>
      <c r="CG125" s="71"/>
      <c r="CH125" s="72"/>
      <c r="CI125" s="73"/>
      <c r="CK125" s="72"/>
    </row>
    <row r="126" spans="1:92" ht="12" customHeight="1">
      <c r="A126" s="74"/>
      <c r="B126" s="39"/>
      <c r="C126" s="97"/>
      <c r="D126" s="97"/>
      <c r="E126" s="97"/>
      <c r="F126" s="39"/>
      <c r="H126" s="67"/>
      <c r="I126" s="67"/>
      <c r="J126" s="75"/>
      <c r="K126" s="60"/>
      <c r="L126" s="60"/>
      <c r="M126" s="60"/>
      <c r="N126" s="60"/>
      <c r="O126" s="60"/>
      <c r="P126" s="60"/>
      <c r="Q126" s="60"/>
      <c r="R126" s="60"/>
      <c r="S126" s="60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4"/>
      <c r="AO126" s="10"/>
      <c r="AP126" s="10"/>
      <c r="AQ126" s="10"/>
      <c r="AR126" s="11"/>
      <c r="AS126" s="11"/>
      <c r="AT126" s="11"/>
      <c r="AU126" s="11"/>
      <c r="AV126" s="11"/>
      <c r="AW126" s="11"/>
      <c r="AX126" s="11"/>
      <c r="AY126" s="11"/>
      <c r="AZ126" s="18"/>
      <c r="BA126" s="74"/>
      <c r="BB126" s="7"/>
      <c r="BC126" s="7"/>
      <c r="BD126" s="7"/>
      <c r="BE126" s="7"/>
      <c r="BF126" s="7"/>
      <c r="BG126" s="109"/>
      <c r="BH126" s="109"/>
      <c r="BI126" s="109"/>
      <c r="BJ126" s="109"/>
      <c r="BK126" s="7"/>
      <c r="BL126" s="7"/>
      <c r="BM126" s="7"/>
      <c r="BN126" s="109"/>
      <c r="BO126" s="109"/>
      <c r="BP126" s="109"/>
      <c r="BQ126" s="76"/>
      <c r="BR126" s="109"/>
      <c r="BS126" s="109"/>
      <c r="BT126" s="76"/>
      <c r="BU126" s="109"/>
      <c r="BV126" s="7"/>
      <c r="BW126" s="7"/>
      <c r="BX126" s="76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7"/>
      <c r="CM126" s="7"/>
      <c r="CN126" s="7"/>
    </row>
    <row r="127" spans="1:92" ht="12" customHeight="1">
      <c r="C127" s="97"/>
      <c r="D127" s="97"/>
      <c r="E127" s="97"/>
      <c r="S127" s="49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O127" s="27"/>
      <c r="AQ127" s="27"/>
      <c r="AR127" s="27"/>
      <c r="AS127" s="27"/>
      <c r="AT127" s="27"/>
      <c r="AU127" s="27"/>
      <c r="AV127" s="27"/>
      <c r="AW127" s="27"/>
      <c r="AX127" s="27"/>
      <c r="AY127" s="27"/>
      <c r="BG127" s="20"/>
    </row>
    <row r="128" spans="1:92" ht="12" customHeight="1">
      <c r="A128" s="78"/>
      <c r="B128" s="39"/>
      <c r="C128" s="97"/>
      <c r="D128" s="97"/>
      <c r="E128" s="97"/>
      <c r="F128" s="39"/>
      <c r="H128" s="39"/>
      <c r="I128" s="39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79"/>
      <c r="AO128" s="46"/>
      <c r="AP128" s="46"/>
      <c r="AQ128" s="46"/>
      <c r="AR128" s="27"/>
      <c r="AS128" s="27"/>
      <c r="AT128" s="27"/>
      <c r="AU128" s="27"/>
      <c r="AV128" s="27"/>
      <c r="AW128" s="27"/>
      <c r="AX128" s="27"/>
      <c r="AY128" s="27"/>
      <c r="AZ128" s="18"/>
      <c r="BA128" s="78"/>
      <c r="BB128" s="34"/>
      <c r="BC128" s="34"/>
      <c r="BD128" s="34"/>
      <c r="BE128" s="34"/>
      <c r="BF128" s="34"/>
      <c r="BK128" s="34"/>
      <c r="BL128" s="34"/>
      <c r="BM128" s="34"/>
      <c r="BQ128" s="70"/>
      <c r="BT128" s="70"/>
      <c r="BV128" s="34"/>
      <c r="BW128" s="34"/>
      <c r="BX128" s="70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M128" s="34"/>
      <c r="CN128" s="34"/>
    </row>
    <row r="129" spans="1:92" ht="12" customHeight="1">
      <c r="C129" s="97"/>
      <c r="D129" s="97"/>
      <c r="E129" s="97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O129" s="27"/>
      <c r="AQ129" s="27"/>
      <c r="AR129" s="27"/>
      <c r="AS129" s="27"/>
      <c r="AT129" s="27"/>
      <c r="AU129" s="27"/>
      <c r="AX129" s="27"/>
      <c r="AY129" s="27"/>
      <c r="BG129" s="20"/>
    </row>
    <row r="130" spans="1:92" s="79" customFormat="1" ht="12" customHeight="1">
      <c r="A130" s="80"/>
      <c r="B130" s="39"/>
      <c r="C130" s="18"/>
      <c r="D130" s="18"/>
      <c r="E130" s="18"/>
      <c r="F130" s="39"/>
      <c r="G130" s="97"/>
      <c r="H130" s="67"/>
      <c r="I130" s="67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O130" s="46"/>
      <c r="AP130" s="46"/>
      <c r="AQ130" s="46"/>
      <c r="AR130" s="46"/>
      <c r="AS130" s="81"/>
      <c r="AT130" s="82"/>
      <c r="AU130" s="46"/>
      <c r="AV130" s="46"/>
      <c r="AW130" s="46"/>
      <c r="AX130" s="46"/>
      <c r="AY130" s="47"/>
      <c r="AZ130" s="18"/>
      <c r="BA130" s="80"/>
      <c r="BB130" s="34"/>
      <c r="BC130" s="34"/>
      <c r="BD130" s="34"/>
      <c r="BE130" s="34"/>
      <c r="BF130" s="34"/>
      <c r="BG130" s="34"/>
      <c r="BH130" s="70"/>
      <c r="BI130" s="34"/>
      <c r="BJ130" s="70"/>
      <c r="BK130" s="34"/>
      <c r="BL130" s="34"/>
      <c r="BM130" s="70"/>
      <c r="BN130" s="34"/>
      <c r="BO130" s="34"/>
      <c r="BP130" s="34"/>
      <c r="BQ130" s="34"/>
      <c r="BR130" s="34"/>
      <c r="BS130" s="34"/>
      <c r="BT130" s="70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29"/>
      <c r="CM130" s="34"/>
      <c r="CN130" s="34"/>
    </row>
    <row r="131" spans="1:92" ht="12" customHeight="1">
      <c r="C131" s="97"/>
      <c r="D131" s="97"/>
      <c r="E131" s="97"/>
    </row>
    <row r="132" spans="1:92" ht="12" customHeight="1">
      <c r="C132" s="97"/>
      <c r="D132" s="97"/>
      <c r="E132" s="97"/>
    </row>
    <row r="133" spans="1:92" ht="12" customHeight="1">
      <c r="C133" s="97"/>
      <c r="D133" s="97"/>
      <c r="E133" s="97"/>
    </row>
    <row r="134" spans="1:92" ht="12" customHeight="1">
      <c r="C134" s="97"/>
      <c r="D134" s="97"/>
      <c r="E134" s="97"/>
    </row>
  </sheetData>
  <mergeCells count="5">
    <mergeCell ref="J1:U1"/>
    <mergeCell ref="Y1:AI1"/>
    <mergeCell ref="AK1:AM1"/>
    <mergeCell ref="AO1:AY1"/>
    <mergeCell ref="BB1:C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8"/>
  <sheetViews>
    <sheetView tabSelected="1" workbookViewId="0">
      <pane xSplit="1" topLeftCell="L1" activePane="topRight" state="frozen"/>
      <selection pane="topRight" activeCell="U33" sqref="U33"/>
    </sheetView>
  </sheetViews>
  <sheetFormatPr defaultRowHeight="12"/>
  <cols>
    <col min="1" max="1" width="10.85546875" style="41" bestFit="1" customWidth="1"/>
    <col min="2" max="2" width="13.5703125" style="41" customWidth="1"/>
    <col min="3" max="5" width="10.140625" style="4" customWidth="1"/>
    <col min="6" max="6" width="10.140625" style="97" customWidth="1"/>
    <col min="7" max="7" width="16" style="3" bestFit="1" customWidth="1"/>
    <col min="8" max="8" width="11" style="9" customWidth="1"/>
    <col min="9" max="9" width="8" style="9" customWidth="1"/>
    <col min="10" max="20" width="9.42578125" style="3" bestFit="1" customWidth="1"/>
    <col min="21" max="21" width="9.5703125" style="3" bestFit="1" customWidth="1"/>
    <col min="22" max="34" width="9.5703125" style="3" customWidth="1"/>
    <col min="35" max="41" width="9.140625" style="3"/>
    <col min="42" max="42" width="9.42578125" style="3" bestFit="1" customWidth="1"/>
    <col min="43" max="43" width="9.5703125" style="3" bestFit="1" customWidth="1"/>
    <col min="44" max="44" width="10.5703125" style="3" bestFit="1" customWidth="1"/>
    <col min="45" max="45" width="9.42578125" style="3" bestFit="1" customWidth="1"/>
    <col min="46" max="46" width="10.5703125" style="3" bestFit="1" customWidth="1"/>
    <col min="47" max="49" width="9.5703125" style="3" bestFit="1" customWidth="1"/>
    <col min="50" max="50" width="9.42578125" style="3" bestFit="1" customWidth="1"/>
    <col min="51" max="51" width="9.5703125" style="3" bestFit="1" customWidth="1"/>
    <col min="52" max="52" width="10.5703125" style="3" bestFit="1" customWidth="1"/>
    <col min="53" max="53" width="9.140625" style="3"/>
    <col min="54" max="54" width="9.140625" style="41"/>
    <col min="55" max="55" width="9.42578125" style="3" bestFit="1" customWidth="1"/>
    <col min="56" max="56" width="9.5703125" style="3" bestFit="1" customWidth="1"/>
    <col min="57" max="57" width="10.5703125" style="3" bestFit="1" customWidth="1"/>
    <col min="58" max="60" width="9.42578125" style="3" bestFit="1" customWidth="1"/>
    <col min="61" max="61" width="10.5703125" style="3" bestFit="1" customWidth="1"/>
    <col min="62" max="63" width="9.5703125" style="3" bestFit="1" customWidth="1"/>
    <col min="64" max="64" width="9.42578125" style="3" bestFit="1" customWidth="1"/>
    <col min="65" max="66" width="9.5703125" style="3" bestFit="1" customWidth="1"/>
    <col min="67" max="67" width="9.42578125" style="3" bestFit="1" customWidth="1"/>
    <col min="68" max="68" width="9.5703125" style="3" bestFit="1" customWidth="1"/>
    <col min="69" max="70" width="9.42578125" style="3" bestFit="1" customWidth="1"/>
    <col min="71" max="71" width="10.5703125" style="3" bestFit="1" customWidth="1"/>
    <col min="72" max="73" width="9.5703125" style="3" bestFit="1" customWidth="1"/>
    <col min="74" max="74" width="9.42578125" style="3" bestFit="1" customWidth="1"/>
    <col min="75" max="75" width="9.5703125" style="3" bestFit="1" customWidth="1"/>
    <col min="76" max="90" width="9.42578125" style="3" bestFit="1" customWidth="1"/>
    <col min="91" max="16384" width="9.140625" style="3"/>
  </cols>
  <sheetData>
    <row r="1" spans="1:90" s="41" customFormat="1">
      <c r="C1" s="9"/>
      <c r="D1" s="9"/>
      <c r="E1" s="9"/>
      <c r="F1" s="98"/>
      <c r="H1" s="9"/>
      <c r="I1" s="9"/>
      <c r="J1" s="110" t="s">
        <v>476</v>
      </c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9"/>
      <c r="W1" s="9"/>
      <c r="X1" s="9"/>
      <c r="Y1" s="110" t="s">
        <v>477</v>
      </c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9"/>
      <c r="AK1" s="110" t="s">
        <v>218</v>
      </c>
      <c r="AL1" s="110"/>
      <c r="AM1" s="110"/>
      <c r="AN1" s="9"/>
      <c r="AO1" s="110" t="s">
        <v>550</v>
      </c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C1" s="110" t="s">
        <v>475</v>
      </c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</row>
    <row r="2" spans="1:90" s="9" customFormat="1">
      <c r="A2" s="6"/>
      <c r="B2" s="12" t="s">
        <v>396</v>
      </c>
      <c r="C2" s="12" t="s">
        <v>396</v>
      </c>
      <c r="D2" s="12" t="s">
        <v>396</v>
      </c>
      <c r="E2" s="12" t="s">
        <v>399</v>
      </c>
      <c r="F2" s="12" t="s">
        <v>169</v>
      </c>
      <c r="G2" s="9" t="s">
        <v>169</v>
      </c>
      <c r="H2" s="6"/>
      <c r="I2" s="6"/>
      <c r="J2" s="7" t="s">
        <v>0</v>
      </c>
      <c r="K2" s="8" t="s">
        <v>1</v>
      </c>
      <c r="L2" s="7" t="s">
        <v>2</v>
      </c>
      <c r="M2" s="7" t="s">
        <v>3</v>
      </c>
      <c r="N2" s="8" t="s">
        <v>4</v>
      </c>
      <c r="O2" s="7" t="s">
        <v>5</v>
      </c>
      <c r="P2" s="7" t="s">
        <v>6</v>
      </c>
      <c r="Q2" s="7" t="s">
        <v>7</v>
      </c>
      <c r="R2" s="7" t="s">
        <v>8</v>
      </c>
      <c r="S2" s="50" t="s">
        <v>9</v>
      </c>
      <c r="T2" s="7" t="s">
        <v>10</v>
      </c>
      <c r="U2" s="7" t="s">
        <v>11</v>
      </c>
      <c r="V2" s="7" t="s">
        <v>11</v>
      </c>
      <c r="W2" s="7" t="s">
        <v>215</v>
      </c>
      <c r="X2" s="7"/>
      <c r="Y2" s="7" t="s">
        <v>0</v>
      </c>
      <c r="Z2" s="7" t="s">
        <v>1</v>
      </c>
      <c r="AA2" s="7" t="s">
        <v>2</v>
      </c>
      <c r="AB2" s="7" t="s">
        <v>3</v>
      </c>
      <c r="AC2" s="7" t="s">
        <v>4</v>
      </c>
      <c r="AD2" s="7" t="s">
        <v>5</v>
      </c>
      <c r="AE2" s="7" t="s">
        <v>6</v>
      </c>
      <c r="AF2" s="7" t="s">
        <v>7</v>
      </c>
      <c r="AG2" s="7" t="s">
        <v>8</v>
      </c>
      <c r="AH2" s="7" t="s">
        <v>9</v>
      </c>
      <c r="AI2" s="7" t="s">
        <v>11</v>
      </c>
      <c r="AJ2" s="7"/>
      <c r="AK2" s="9" t="s">
        <v>219</v>
      </c>
      <c r="AL2" s="9" t="s">
        <v>220</v>
      </c>
      <c r="AM2" s="9" t="s">
        <v>221</v>
      </c>
      <c r="AO2" s="7"/>
      <c r="AP2" s="10" t="s">
        <v>12</v>
      </c>
      <c r="AQ2" s="11" t="s">
        <v>13</v>
      </c>
      <c r="AR2" s="11" t="s">
        <v>14</v>
      </c>
      <c r="AS2" s="11" t="s">
        <v>15</v>
      </c>
      <c r="AT2" s="11" t="s">
        <v>16</v>
      </c>
      <c r="AU2" s="11" t="s">
        <v>17</v>
      </c>
      <c r="AV2" s="11" t="s">
        <v>18</v>
      </c>
      <c r="AW2" s="11" t="s">
        <v>19</v>
      </c>
      <c r="AX2" s="11" t="s">
        <v>20</v>
      </c>
      <c r="AY2" s="11" t="s">
        <v>21</v>
      </c>
      <c r="AZ2" s="11" t="s">
        <v>22</v>
      </c>
      <c r="BB2" s="9" t="s">
        <v>279</v>
      </c>
      <c r="BC2" s="89" t="s">
        <v>1</v>
      </c>
      <c r="BD2" s="85" t="s">
        <v>13</v>
      </c>
      <c r="BE2" s="85" t="s">
        <v>14</v>
      </c>
      <c r="BF2" s="85" t="s">
        <v>4</v>
      </c>
      <c r="BG2" s="85" t="s">
        <v>3</v>
      </c>
      <c r="BH2" s="85" t="s">
        <v>15</v>
      </c>
      <c r="BI2" s="85" t="s">
        <v>16</v>
      </c>
      <c r="BJ2" s="85" t="s">
        <v>17</v>
      </c>
      <c r="BK2" s="85" t="s">
        <v>18</v>
      </c>
      <c r="BL2" s="85" t="s">
        <v>483</v>
      </c>
      <c r="BM2" s="85" t="s">
        <v>485</v>
      </c>
      <c r="BN2" s="89" t="s">
        <v>19</v>
      </c>
      <c r="BO2" s="89" t="s">
        <v>548</v>
      </c>
      <c r="BP2" s="89" t="s">
        <v>21</v>
      </c>
      <c r="BQ2" s="89" t="s">
        <v>486</v>
      </c>
      <c r="BR2" s="89" t="s">
        <v>489</v>
      </c>
      <c r="BS2" s="89" t="s">
        <v>22</v>
      </c>
      <c r="BT2" s="89" t="s">
        <v>490</v>
      </c>
      <c r="BU2" s="89" t="s">
        <v>491</v>
      </c>
      <c r="BV2" s="89" t="s">
        <v>492</v>
      </c>
      <c r="BW2" s="89" t="s">
        <v>493</v>
      </c>
      <c r="BX2" s="89" t="s">
        <v>494</v>
      </c>
      <c r="BY2" s="89" t="s">
        <v>495</v>
      </c>
      <c r="BZ2" s="89" t="s">
        <v>496</v>
      </c>
      <c r="CA2" s="89" t="s">
        <v>497</v>
      </c>
      <c r="CB2" s="89" t="s">
        <v>498</v>
      </c>
      <c r="CC2" s="89" t="s">
        <v>499</v>
      </c>
      <c r="CD2" s="89" t="s">
        <v>500</v>
      </c>
      <c r="CE2" s="89" t="s">
        <v>501</v>
      </c>
      <c r="CF2" s="89" t="s">
        <v>502</v>
      </c>
      <c r="CG2" s="89" t="s">
        <v>503</v>
      </c>
      <c r="CH2" s="89" t="s">
        <v>504</v>
      </c>
      <c r="CI2" s="89" t="s">
        <v>505</v>
      </c>
      <c r="CJ2" s="89" t="s">
        <v>506</v>
      </c>
      <c r="CK2" s="89" t="s">
        <v>507</v>
      </c>
      <c r="CL2" s="89" t="s">
        <v>549</v>
      </c>
    </row>
    <row r="3" spans="1:90" s="9" customFormat="1">
      <c r="A3" s="12"/>
      <c r="B3" s="9" t="s">
        <v>467</v>
      </c>
      <c r="C3" s="9" t="s">
        <v>469</v>
      </c>
      <c r="D3" s="9" t="s">
        <v>470</v>
      </c>
      <c r="E3" s="9" t="s">
        <v>400</v>
      </c>
      <c r="F3" s="9" t="s">
        <v>589</v>
      </c>
      <c r="G3" s="9" t="s">
        <v>590</v>
      </c>
      <c r="H3" s="12" t="s">
        <v>226</v>
      </c>
      <c r="I3" s="12" t="s">
        <v>401</v>
      </c>
      <c r="J3" s="13" t="s">
        <v>62</v>
      </c>
      <c r="K3" s="14" t="s">
        <v>62</v>
      </c>
      <c r="L3" s="13" t="s">
        <v>62</v>
      </c>
      <c r="M3" s="13" t="s">
        <v>62</v>
      </c>
      <c r="N3" s="14" t="s">
        <v>62</v>
      </c>
      <c r="O3" s="13" t="s">
        <v>62</v>
      </c>
      <c r="P3" s="13" t="s">
        <v>62</v>
      </c>
      <c r="Q3" s="13" t="s">
        <v>62</v>
      </c>
      <c r="R3" s="13" t="s">
        <v>62</v>
      </c>
      <c r="S3" s="51" t="s">
        <v>62</v>
      </c>
      <c r="T3" s="13" t="s">
        <v>62</v>
      </c>
      <c r="U3" s="13" t="s">
        <v>62</v>
      </c>
      <c r="V3" s="13" t="s">
        <v>216</v>
      </c>
      <c r="W3" s="13" t="s">
        <v>216</v>
      </c>
      <c r="X3" s="13"/>
      <c r="Y3" s="13" t="s">
        <v>62</v>
      </c>
      <c r="Z3" s="13" t="s">
        <v>62</v>
      </c>
      <c r="AA3" s="13" t="s">
        <v>62</v>
      </c>
      <c r="AB3" s="13" t="s">
        <v>62</v>
      </c>
      <c r="AC3" s="13" t="s">
        <v>62</v>
      </c>
      <c r="AD3" s="13" t="s">
        <v>62</v>
      </c>
      <c r="AE3" s="13" t="s">
        <v>62</v>
      </c>
      <c r="AF3" s="13" t="s">
        <v>62</v>
      </c>
      <c r="AG3" s="13" t="s">
        <v>62</v>
      </c>
      <c r="AH3" s="13" t="s">
        <v>62</v>
      </c>
      <c r="AI3" s="13" t="s">
        <v>62</v>
      </c>
      <c r="AJ3" s="13"/>
      <c r="AK3" s="7" t="s">
        <v>62</v>
      </c>
      <c r="AL3" s="7" t="s">
        <v>62</v>
      </c>
      <c r="AM3" s="7" t="s">
        <v>62</v>
      </c>
      <c r="AN3" s="7"/>
      <c r="AO3" s="13"/>
      <c r="AP3" s="15" t="s">
        <v>63</v>
      </c>
      <c r="AQ3" s="16" t="s">
        <v>63</v>
      </c>
      <c r="AR3" s="16" t="s">
        <v>63</v>
      </c>
      <c r="AS3" s="16" t="s">
        <v>63</v>
      </c>
      <c r="AT3" s="16" t="s">
        <v>63</v>
      </c>
      <c r="AU3" s="16" t="s">
        <v>63</v>
      </c>
      <c r="AV3" s="16" t="s">
        <v>63</v>
      </c>
      <c r="AW3" s="16" t="s">
        <v>63</v>
      </c>
      <c r="AX3" s="16" t="s">
        <v>63</v>
      </c>
      <c r="AY3" s="16" t="s">
        <v>63</v>
      </c>
      <c r="AZ3" s="16" t="s">
        <v>63</v>
      </c>
      <c r="BC3" s="8" t="s">
        <v>64</v>
      </c>
      <c r="BD3" s="11" t="s">
        <v>63</v>
      </c>
      <c r="BE3" s="11" t="s">
        <v>63</v>
      </c>
      <c r="BF3" s="8" t="s">
        <v>64</v>
      </c>
      <c r="BG3" s="7" t="s">
        <v>64</v>
      </c>
      <c r="BH3" s="11" t="s">
        <v>63</v>
      </c>
      <c r="BI3" s="11" t="s">
        <v>63</v>
      </c>
      <c r="BJ3" s="11" t="s">
        <v>63</v>
      </c>
      <c r="BK3" s="11" t="s">
        <v>63</v>
      </c>
      <c r="BL3" s="11" t="s">
        <v>63</v>
      </c>
      <c r="BM3" s="11" t="s">
        <v>63</v>
      </c>
      <c r="BN3" s="11" t="s">
        <v>63</v>
      </c>
      <c r="BO3" s="11" t="s">
        <v>63</v>
      </c>
      <c r="BP3" s="11" t="s">
        <v>63</v>
      </c>
      <c r="BQ3" s="8" t="s">
        <v>63</v>
      </c>
      <c r="BR3" s="8" t="s">
        <v>63</v>
      </c>
      <c r="BS3" s="11" t="s">
        <v>63</v>
      </c>
      <c r="BT3" s="8" t="s">
        <v>63</v>
      </c>
      <c r="BU3" s="8" t="s">
        <v>63</v>
      </c>
      <c r="BV3" s="8" t="s">
        <v>63</v>
      </c>
      <c r="BW3" s="8" t="s">
        <v>63</v>
      </c>
      <c r="BX3" s="8" t="s">
        <v>63</v>
      </c>
      <c r="BY3" s="8" t="s">
        <v>63</v>
      </c>
      <c r="BZ3" s="8" t="s">
        <v>63</v>
      </c>
      <c r="CA3" s="8" t="s">
        <v>63</v>
      </c>
      <c r="CB3" s="8" t="s">
        <v>63</v>
      </c>
      <c r="CC3" s="8" t="s">
        <v>63</v>
      </c>
      <c r="CD3" s="8" t="s">
        <v>63</v>
      </c>
      <c r="CE3" s="8" t="s">
        <v>63</v>
      </c>
      <c r="CF3" s="8" t="s">
        <v>63</v>
      </c>
      <c r="CG3" s="8" t="s">
        <v>63</v>
      </c>
      <c r="CH3" s="8" t="s">
        <v>63</v>
      </c>
      <c r="CI3" s="8" t="s">
        <v>63</v>
      </c>
      <c r="CJ3" s="8" t="s">
        <v>63</v>
      </c>
      <c r="CK3" s="8" t="s">
        <v>63</v>
      </c>
      <c r="CL3" s="8" t="s">
        <v>63</v>
      </c>
    </row>
    <row r="4" spans="1:90">
      <c r="A4" s="38" t="s">
        <v>402</v>
      </c>
      <c r="B4" s="52">
        <v>2802.52</v>
      </c>
      <c r="C4" s="52">
        <v>82.54</v>
      </c>
      <c r="D4" s="4">
        <v>-1226.72</v>
      </c>
      <c r="E4" s="52" t="s">
        <v>460</v>
      </c>
      <c r="F4" s="52" t="s">
        <v>403</v>
      </c>
      <c r="G4" s="36" t="s">
        <v>403</v>
      </c>
      <c r="H4" s="53" t="s">
        <v>404</v>
      </c>
      <c r="I4" s="83">
        <v>6</v>
      </c>
      <c r="J4" s="22">
        <v>48.119396148030006</v>
      </c>
      <c r="K4" s="20">
        <v>2.986383226071028E-2</v>
      </c>
      <c r="L4" s="22">
        <v>31.52304809056124</v>
      </c>
      <c r="M4" s="22">
        <v>0.70667177924653979</v>
      </c>
      <c r="N4" s="20">
        <v>8.9751976674831216E-3</v>
      </c>
      <c r="O4" s="22">
        <v>0.16768266684157321</v>
      </c>
      <c r="P4" s="22">
        <v>15.952912632491062</v>
      </c>
      <c r="Q4" s="22">
        <v>2.3746508818758438</v>
      </c>
      <c r="R4" s="22">
        <v>9.9164508149288413E-2</v>
      </c>
      <c r="S4" s="22">
        <v>1.2432393819895068E-2</v>
      </c>
      <c r="T4" s="22">
        <v>0.28795551583758749</v>
      </c>
      <c r="U4" s="22">
        <f t="shared" ref="U4:U31" si="0">SUM(J4:T4)</f>
        <v>99.282753646781202</v>
      </c>
      <c r="V4" s="22">
        <f>J4+K4+L4+M4+N4+O4+P4+Q4+R4+S4</f>
        <v>98.994798130943622</v>
      </c>
      <c r="W4" s="22">
        <f>100/V4</f>
        <v>1.0101540877706197</v>
      </c>
      <c r="X4" s="22"/>
      <c r="Y4" s="22">
        <f>J4*W4</f>
        <v>48.608004719986319</v>
      </c>
      <c r="Z4" s="22">
        <f>K4*W4</f>
        <v>3.0167072234652596E-2</v>
      </c>
      <c r="AA4" s="22">
        <f>L4*W4</f>
        <v>31.843135887670261</v>
      </c>
      <c r="AB4" s="22">
        <f>M4*W4</f>
        <v>0.71384738651802915</v>
      </c>
      <c r="AC4" s="22">
        <f>N4*W4</f>
        <v>9.066332612357406E-3</v>
      </c>
      <c r="AD4" s="22">
        <f>O4*W4</f>
        <v>0.16938533135829412</v>
      </c>
      <c r="AE4" s="22">
        <f>P4*W4</f>
        <v>16.114899907558403</v>
      </c>
      <c r="AF4" s="22">
        <f>Q4*W4</f>
        <v>2.3987632953549904</v>
      </c>
      <c r="AG4" s="22">
        <f>R4*W4</f>
        <v>0.10017143326876661</v>
      </c>
      <c r="AH4" s="22">
        <f>S4*W4</f>
        <v>1.2558633437941192E-2</v>
      </c>
      <c r="AI4" s="22">
        <f>AH4+AG4+AF4+AE4+AD4+AC4+AB4+AA4+Z4+Y4</f>
        <v>100.00000000000001</v>
      </c>
      <c r="AJ4" s="22"/>
      <c r="AK4" s="22">
        <f>AB4*0.8998</f>
        <v>0.64231987838892268</v>
      </c>
      <c r="AL4" s="22">
        <f>AK4*0.95</f>
        <v>0.61020388446947649</v>
      </c>
      <c r="AM4" s="22">
        <f>(AK4-AL4)*1.11</f>
        <v>3.564875325058528E-2</v>
      </c>
      <c r="AN4" s="22"/>
      <c r="AO4" s="38" t="s">
        <v>402</v>
      </c>
      <c r="AP4" s="23">
        <v>1.0605790038603657</v>
      </c>
      <c r="AQ4" s="54">
        <v>12.512749656209019</v>
      </c>
      <c r="AR4" s="54">
        <v>8.9602427182184936</v>
      </c>
      <c r="AS4" s="54">
        <v>2.6976069445418718</v>
      </c>
      <c r="AT4" s="54">
        <v>7.0031760429368424</v>
      </c>
      <c r="AU4" s="54">
        <v>11.896109392643</v>
      </c>
      <c r="AV4" s="54">
        <v>40.158638337582907</v>
      </c>
      <c r="AW4" s="54">
        <v>272.88436529972262</v>
      </c>
      <c r="AX4" s="54">
        <v>0.64329837694175518</v>
      </c>
      <c r="AY4" s="54">
        <v>1.5237653338607899</v>
      </c>
      <c r="AZ4" s="54">
        <v>44.816797098990229</v>
      </c>
      <c r="BA4" s="55"/>
      <c r="BB4" s="56" t="s">
        <v>402</v>
      </c>
      <c r="BC4" s="26">
        <v>3.1316968045396201E-2</v>
      </c>
      <c r="BD4" s="26">
        <v>11.2819429228215</v>
      </c>
      <c r="BE4" s="26">
        <v>12.60163232959404</v>
      </c>
      <c r="BF4" s="26">
        <v>7.5859359333049067E-3</v>
      </c>
      <c r="BG4" s="34">
        <v>0.81737293286079282</v>
      </c>
      <c r="BH4" s="26">
        <v>2.5829018855901773</v>
      </c>
      <c r="BI4" s="26">
        <v>11.2244222952512</v>
      </c>
      <c r="BJ4" s="26">
        <v>13.470391622521474</v>
      </c>
      <c r="BK4" s="26">
        <v>47.200758022828325</v>
      </c>
      <c r="BL4" s="26">
        <v>17.061050773583542</v>
      </c>
      <c r="BM4" s="26">
        <v>0.85487295202052749</v>
      </c>
      <c r="BN4" s="26">
        <v>267.32710102028943</v>
      </c>
      <c r="BO4" s="26">
        <v>0.50310814278070004</v>
      </c>
      <c r="BP4" s="26">
        <v>1.1282517169947761</v>
      </c>
      <c r="BQ4" s="26">
        <v>0.28512202053470459</v>
      </c>
      <c r="BR4" s="26">
        <v>0.10821770792748642</v>
      </c>
      <c r="BS4" s="26">
        <v>44.023624391692685</v>
      </c>
      <c r="BT4" s="26">
        <v>1.2899927681603578</v>
      </c>
      <c r="BU4" s="26">
        <v>2.1713969638596153</v>
      </c>
      <c r="BV4" s="26">
        <v>0.24377134807498313</v>
      </c>
      <c r="BW4" s="26">
        <v>0.91687926701514633</v>
      </c>
      <c r="BX4" s="26">
        <v>0.14770139973749166</v>
      </c>
      <c r="BY4" s="26">
        <v>0.26097086210593856</v>
      </c>
      <c r="BZ4" s="26">
        <v>7.6561343865099524E-2</v>
      </c>
      <c r="CA4" s="26">
        <v>1.0378371037274355E-2</v>
      </c>
      <c r="CB4" s="26">
        <v>6.834210413432365E-2</v>
      </c>
      <c r="CC4" s="26">
        <v>1.6796413910433773E-2</v>
      </c>
      <c r="CD4" s="26">
        <v>4.9309067008437603E-2</v>
      </c>
      <c r="CE4" s="26">
        <v>8.1760765336779655E-3</v>
      </c>
      <c r="CF4" s="26">
        <v>5.3115077519498108E-2</v>
      </c>
      <c r="CG4" s="26">
        <v>8.3152129683876953E-3</v>
      </c>
      <c r="CH4" s="26">
        <v>2.3597204695290808E-2</v>
      </c>
      <c r="CI4" s="26">
        <v>2.5687397189468858E-2</v>
      </c>
      <c r="CJ4" s="26">
        <v>1.175906215122974</v>
      </c>
      <c r="CK4" s="26">
        <v>9.8362179349116952E-2</v>
      </c>
      <c r="CL4" s="26">
        <v>2.5555789856235245E-2</v>
      </c>
    </row>
    <row r="5" spans="1:90">
      <c r="A5" s="17" t="s">
        <v>405</v>
      </c>
      <c r="B5" s="52">
        <v>2802.95</v>
      </c>
      <c r="C5" s="52">
        <v>82.049999999999912</v>
      </c>
      <c r="D5" s="4">
        <v>-1227.1499999999999</v>
      </c>
      <c r="E5" s="52" t="s">
        <v>460</v>
      </c>
      <c r="F5" s="52" t="s">
        <v>591</v>
      </c>
      <c r="G5" s="36" t="s">
        <v>406</v>
      </c>
      <c r="H5" s="53" t="s">
        <v>404</v>
      </c>
      <c r="I5" s="83">
        <v>6</v>
      </c>
      <c r="J5" s="22">
        <v>49.618413487016852</v>
      </c>
      <c r="K5" s="20">
        <v>5.3697155864953078E-2</v>
      </c>
      <c r="L5" s="22">
        <v>27.457306025009142</v>
      </c>
      <c r="M5" s="22">
        <v>3.2709111074409893</v>
      </c>
      <c r="N5" s="20">
        <v>5.98889080081728E-2</v>
      </c>
      <c r="O5" s="22">
        <v>3.5207727281997623</v>
      </c>
      <c r="P5" s="22">
        <v>13.031172851786801</v>
      </c>
      <c r="Q5" s="22">
        <v>1.9568173976034582</v>
      </c>
      <c r="R5" s="22">
        <v>0.13925866070629489</v>
      </c>
      <c r="S5" s="22">
        <v>1.3735417561849322E-2</v>
      </c>
      <c r="T5" s="22">
        <v>0.42927024059105906</v>
      </c>
      <c r="U5" s="22">
        <f t="shared" si="0"/>
        <v>99.551243979789348</v>
      </c>
      <c r="V5" s="22">
        <f t="shared" ref="V5:V31" si="1">J5+K5+L5+M5+N5+O5+P5+Q5+R5+S5</f>
        <v>99.121973739198282</v>
      </c>
      <c r="W5" s="22">
        <f t="shared" ref="W5:W31" si="2">100/V5</f>
        <v>1.0088580385123476</v>
      </c>
      <c r="X5" s="22"/>
      <c r="Y5" s="22">
        <f t="shared" ref="Y5:Y31" si="3">J5*W5</f>
        <v>50.057935304606431</v>
      </c>
      <c r="Z5" s="22">
        <f t="shared" ref="Z5:Z31" si="4">K5*W5</f>
        <v>5.4172807339608359E-2</v>
      </c>
      <c r="AA5" s="22">
        <f t="shared" ref="AA5:AA31" si="5">L5*W5</f>
        <v>27.700523899223985</v>
      </c>
      <c r="AB5" s="22">
        <f t="shared" ref="AB5:AB31" si="6">M5*W5</f>
        <v>3.2998849640011669</v>
      </c>
      <c r="AC5" s="22">
        <f t="shared" ref="AC5:AC31" si="7">N5*W5</f>
        <v>6.0419406261771634E-2</v>
      </c>
      <c r="AD5" s="22">
        <f t="shared" ref="AD5:AD31" si="8">O5*W5</f>
        <v>3.5519598686193787</v>
      </c>
      <c r="AE5" s="22">
        <f t="shared" ref="AE5:AE31" si="9">P5*W5</f>
        <v>13.146603482768986</v>
      </c>
      <c r="AF5" s="22">
        <f t="shared" ref="AF5:AF31" si="10">Q5*W5</f>
        <v>1.9741509614730615</v>
      </c>
      <c r="AG5" s="22">
        <f t="shared" ref="AG5:AG31" si="11">R5*W5</f>
        <v>0.14049221928600919</v>
      </c>
      <c r="AH5" s="22">
        <f t="shared" ref="AH5:AH31" si="12">S5*W5</f>
        <v>1.3857086419595358E-2</v>
      </c>
      <c r="AI5" s="22">
        <f t="shared" ref="AI5:AI31" si="13">AH5+AG5+AF5+AE5+AD5+AC5+AB5+AA5+Z5+Y5</f>
        <v>100</v>
      </c>
      <c r="AJ5" s="22"/>
      <c r="AK5" s="22">
        <f t="shared" ref="AK5:AK31" si="14">AB5*0.8998</f>
        <v>2.96923649060825</v>
      </c>
      <c r="AL5" s="22">
        <f t="shared" ref="AL5:AL31" si="15">AK5*0.95</f>
        <v>2.8207746660778374</v>
      </c>
      <c r="AM5" s="22">
        <f t="shared" ref="AM5:AM31" si="16">(AK5-AL5)*1.11</f>
        <v>0.16479262522875796</v>
      </c>
      <c r="AN5" s="22"/>
      <c r="AO5" s="17" t="s">
        <v>405</v>
      </c>
      <c r="AP5" s="23">
        <v>7.5044210090163013</v>
      </c>
      <c r="AQ5" s="54">
        <v>27.793683146505554</v>
      </c>
      <c r="AR5" s="54">
        <v>437.979498701034</v>
      </c>
      <c r="AS5" s="54">
        <v>13.076510518425977</v>
      </c>
      <c r="AT5" s="54">
        <v>414.81666789244161</v>
      </c>
      <c r="AU5" s="54">
        <v>11.834132741936033</v>
      </c>
      <c r="AV5" s="54">
        <v>18.860769169421239</v>
      </c>
      <c r="AW5" s="54">
        <v>245.42932790730299</v>
      </c>
      <c r="AX5" s="54">
        <v>0.61899438983440003</v>
      </c>
      <c r="AY5" s="54">
        <v>2.9569735849868355</v>
      </c>
      <c r="AZ5" s="54">
        <v>44.504439388445149</v>
      </c>
      <c r="BA5" s="55"/>
      <c r="BB5" s="56" t="s">
        <v>405</v>
      </c>
      <c r="BC5" s="26">
        <v>5.7295842781557034E-2</v>
      </c>
      <c r="BD5" s="26">
        <v>36.618373530592244</v>
      </c>
      <c r="BE5" s="26">
        <v>449.32536037967634</v>
      </c>
      <c r="BF5" s="26">
        <v>5.6755315962863095E-2</v>
      </c>
      <c r="BG5" s="34">
        <v>3.3501244509605974</v>
      </c>
      <c r="BH5" s="26">
        <v>12.093566381767999</v>
      </c>
      <c r="BI5" s="26">
        <v>421.66216473199268</v>
      </c>
      <c r="BJ5" s="26">
        <v>15.1168768516724</v>
      </c>
      <c r="BK5" s="26">
        <v>20.277599562754499</v>
      </c>
      <c r="BL5" s="26">
        <v>16.797101681385818</v>
      </c>
      <c r="BM5" s="26">
        <v>1.8816638077696402</v>
      </c>
      <c r="BN5" s="26">
        <v>242.17046888182682</v>
      </c>
      <c r="BO5" s="26">
        <v>1.43465100351219</v>
      </c>
      <c r="BP5" s="26">
        <v>3.5743148012934043</v>
      </c>
      <c r="BQ5" s="26">
        <v>0.27280517568031387</v>
      </c>
      <c r="BR5" s="26">
        <v>0.41939783701533651</v>
      </c>
      <c r="BS5" s="26">
        <v>43.818798977043961</v>
      </c>
      <c r="BT5" s="26">
        <v>1.4605175459461164</v>
      </c>
      <c r="BU5" s="26">
        <v>2.4902921920293606</v>
      </c>
      <c r="BV5" s="26">
        <v>0.29895640773247334</v>
      </c>
      <c r="BW5" s="26">
        <v>1.0146927381324493</v>
      </c>
      <c r="BX5" s="26">
        <v>0.17587247227190897</v>
      </c>
      <c r="BY5" s="26">
        <v>0.23634882518326747</v>
      </c>
      <c r="BZ5" s="26">
        <v>0.11457808232756869</v>
      </c>
      <c r="CA5" s="26">
        <v>1.7924680122081055E-2</v>
      </c>
      <c r="CB5" s="26">
        <v>0.15512111545380694</v>
      </c>
      <c r="CC5" s="26">
        <v>4.3724135512379851E-2</v>
      </c>
      <c r="CD5" s="26">
        <v>0.14246132270256856</v>
      </c>
      <c r="CE5" s="26">
        <v>2.3067493360460753E-2</v>
      </c>
      <c r="CF5" s="26">
        <v>0.14239821073258327</v>
      </c>
      <c r="CG5" s="26">
        <v>2.363020279304319E-2</v>
      </c>
      <c r="CH5" s="26">
        <v>6.3914583824240603E-2</v>
      </c>
      <c r="CI5" s="26">
        <v>1.8699170191484673E-2</v>
      </c>
      <c r="CJ5" s="26">
        <v>2.1659734427491411</v>
      </c>
      <c r="CK5" s="26">
        <v>0.14678602811130384</v>
      </c>
      <c r="CL5" s="26">
        <v>3.3020848287645552E-2</v>
      </c>
    </row>
    <row r="6" spans="1:90">
      <c r="A6" s="17" t="s">
        <v>407</v>
      </c>
      <c r="B6" s="52">
        <v>2803.46</v>
      </c>
      <c r="C6" s="52">
        <v>82.56000000000013</v>
      </c>
      <c r="D6" s="4">
        <v>-1227.6600000000001</v>
      </c>
      <c r="E6" s="52" t="s">
        <v>460</v>
      </c>
      <c r="F6" s="52" t="s">
        <v>591</v>
      </c>
      <c r="G6" s="36" t="s">
        <v>408</v>
      </c>
      <c r="H6" s="53" t="s">
        <v>404</v>
      </c>
      <c r="I6" s="83">
        <v>6</v>
      </c>
      <c r="J6" s="22">
        <v>49.896109204013598</v>
      </c>
      <c r="K6" s="20">
        <v>5.0663648244945084E-2</v>
      </c>
      <c r="L6" s="22">
        <v>28.810018715863112</v>
      </c>
      <c r="M6" s="22">
        <v>2.5835685027883741</v>
      </c>
      <c r="N6" s="20">
        <v>4.2289880960090398E-2</v>
      </c>
      <c r="O6" s="22">
        <v>2.1403270707620572</v>
      </c>
      <c r="P6" s="22">
        <v>14.532062097392595</v>
      </c>
      <c r="Q6" s="22">
        <v>2.1718866087634865</v>
      </c>
      <c r="R6" s="22">
        <v>0.12791303075199698</v>
      </c>
      <c r="S6" s="22">
        <v>2.3064347020816105E-2</v>
      </c>
      <c r="T6" s="22">
        <v>0.1675206937330648</v>
      </c>
      <c r="U6" s="22">
        <f t="shared" si="0"/>
        <v>100.54542380029415</v>
      </c>
      <c r="V6" s="22">
        <f t="shared" si="1"/>
        <v>100.37790310656108</v>
      </c>
      <c r="W6" s="22">
        <f t="shared" si="2"/>
        <v>0.99623519624473633</v>
      </c>
      <c r="X6" s="22"/>
      <c r="Y6" s="22">
        <f t="shared" si="3"/>
        <v>49.708260144709278</v>
      </c>
      <c r="Z6" s="22">
        <f t="shared" si="4"/>
        <v>5.0472909551777155E-2</v>
      </c>
      <c r="AA6" s="22">
        <f t="shared" si="5"/>
        <v>28.701554649212415</v>
      </c>
      <c r="AB6" s="22">
        <f t="shared" si="6"/>
        <v>2.5738418743870954</v>
      </c>
      <c r="AC6" s="22">
        <f t="shared" si="7"/>
        <v>4.2130667857442197E-2</v>
      </c>
      <c r="AD6" s="22">
        <f t="shared" si="8"/>
        <v>2.1322691593685597</v>
      </c>
      <c r="AE6" s="22">
        <f t="shared" si="9"/>
        <v>14.477351735436606</v>
      </c>
      <c r="AF6" s="22">
        <f t="shared" si="10"/>
        <v>2.1637098819028067</v>
      </c>
      <c r="AG6" s="22">
        <f t="shared" si="11"/>
        <v>0.12743146329347471</v>
      </c>
      <c r="AH6" s="22">
        <f t="shared" si="12"/>
        <v>2.2977514280539433E-2</v>
      </c>
      <c r="AI6" s="22">
        <f t="shared" si="13"/>
        <v>100</v>
      </c>
      <c r="AJ6" s="22"/>
      <c r="AK6" s="22">
        <f t="shared" si="14"/>
        <v>2.3159429185735085</v>
      </c>
      <c r="AL6" s="22">
        <f t="shared" si="15"/>
        <v>2.200145772644833</v>
      </c>
      <c r="AM6" s="22">
        <f t="shared" si="16"/>
        <v>0.12853483198082982</v>
      </c>
      <c r="AN6" s="22"/>
      <c r="AO6" s="17" t="s">
        <v>407</v>
      </c>
      <c r="AP6" s="23">
        <v>5.8102261962918194</v>
      </c>
      <c r="AQ6" s="54">
        <v>24.32996701625213</v>
      </c>
      <c r="AR6" s="54">
        <v>192.86147826964518</v>
      </c>
      <c r="AS6" s="54">
        <v>10.565959808712998</v>
      </c>
      <c r="AT6" s="54">
        <v>33.705471593398549</v>
      </c>
      <c r="AU6" s="54">
        <v>7.737587916002493</v>
      </c>
      <c r="AV6" s="54">
        <v>18.186462935165835</v>
      </c>
      <c r="AW6" s="54">
        <v>265.93200405969401</v>
      </c>
      <c r="AX6" s="54">
        <v>0.67736018840000001</v>
      </c>
      <c r="AY6" s="54">
        <v>4.3095434245072965</v>
      </c>
      <c r="AZ6" s="54">
        <v>48.720093633368528</v>
      </c>
      <c r="BA6" s="55"/>
      <c r="BB6" s="56" t="s">
        <v>407</v>
      </c>
      <c r="BC6" s="26">
        <v>5.9462126245846986E-2</v>
      </c>
      <c r="BD6" s="26">
        <v>31.395048984669064</v>
      </c>
      <c r="BE6" s="26">
        <v>200.25479441197501</v>
      </c>
      <c r="BF6" s="26">
        <v>4.1929641308632117E-2</v>
      </c>
      <c r="BG6" s="34">
        <v>2.725698560004731</v>
      </c>
      <c r="BH6" s="26">
        <v>14.838705519729738</v>
      </c>
      <c r="BI6" s="26">
        <v>38.424527365487599</v>
      </c>
      <c r="BJ6" s="26">
        <v>9.5316287151427996</v>
      </c>
      <c r="BK6" s="26">
        <v>20.382538781219207</v>
      </c>
      <c r="BL6" s="26">
        <v>18.523628072223342</v>
      </c>
      <c r="BM6" s="26">
        <v>1.1914860128102671</v>
      </c>
      <c r="BN6" s="26">
        <v>270.72600631251782</v>
      </c>
      <c r="BO6" s="26">
        <v>1.3626863511401099</v>
      </c>
      <c r="BP6" s="26">
        <v>5.8841120765022552</v>
      </c>
      <c r="BQ6" s="26">
        <v>0.30363959228489734</v>
      </c>
      <c r="BR6" s="26">
        <v>0.15291196232184878</v>
      </c>
      <c r="BS6" s="26">
        <v>46.533376191649182</v>
      </c>
      <c r="BT6" s="26">
        <v>1.5210265555131983</v>
      </c>
      <c r="BU6" s="26">
        <v>2.5816192565837617</v>
      </c>
      <c r="BV6" s="26">
        <v>0.31344961401403543</v>
      </c>
      <c r="BW6" s="26">
        <v>1.1057164946524551</v>
      </c>
      <c r="BX6" s="26">
        <v>0.21433932671047878</v>
      </c>
      <c r="BY6" s="26">
        <v>0.273840405600843</v>
      </c>
      <c r="BZ6" s="26">
        <v>0.13169042567549932</v>
      </c>
      <c r="CA6" s="26">
        <v>2.2838064713593939E-2</v>
      </c>
      <c r="CB6" s="26">
        <v>0.19614412616870455</v>
      </c>
      <c r="CC6" s="26">
        <v>4.1890673240501407E-2</v>
      </c>
      <c r="CD6" s="26">
        <v>0.13880220263308463</v>
      </c>
      <c r="CE6" s="26">
        <v>2.3128132726555988E-2</v>
      </c>
      <c r="CF6" s="26">
        <v>0.15549015943782804</v>
      </c>
      <c r="CG6" s="26">
        <v>2.3689735080362515E-2</v>
      </c>
      <c r="CH6" s="26">
        <v>0.15965671019867067</v>
      </c>
      <c r="CI6" s="26">
        <v>1.8719470323007657E-2</v>
      </c>
      <c r="CJ6" s="26">
        <v>10.69862757285901</v>
      </c>
      <c r="CK6" s="26">
        <v>7.9825228181126529E-2</v>
      </c>
      <c r="CL6" s="26">
        <v>3.3059334999389768E-2</v>
      </c>
    </row>
    <row r="7" spans="1:90">
      <c r="A7" s="17" t="s">
        <v>409</v>
      </c>
      <c r="B7" s="52">
        <v>2805.32</v>
      </c>
      <c r="C7" s="52" t="s">
        <v>473</v>
      </c>
      <c r="D7" s="4">
        <v>-1229.5200000000002</v>
      </c>
      <c r="E7" s="52" t="s">
        <v>460</v>
      </c>
      <c r="F7" s="52" t="s">
        <v>591</v>
      </c>
      <c r="G7" s="36" t="s">
        <v>262</v>
      </c>
      <c r="H7" s="53" t="s">
        <v>404</v>
      </c>
      <c r="I7" s="83">
        <v>6</v>
      </c>
      <c r="J7" s="22">
        <v>76.271844417256759</v>
      </c>
      <c r="K7" s="20">
        <v>0.25146499662528771</v>
      </c>
      <c r="L7" s="22">
        <v>11.304851689781536</v>
      </c>
      <c r="M7" s="22">
        <v>2.7359788307714878</v>
      </c>
      <c r="N7" s="20">
        <v>3.2367479369057525E-2</v>
      </c>
      <c r="O7" s="22">
        <v>8.6420240102713583E-2</v>
      </c>
      <c r="P7" s="22">
        <v>1.0959029892304117</v>
      </c>
      <c r="Q7" s="22">
        <v>2.9298773656250918</v>
      </c>
      <c r="R7" s="22">
        <v>4.5759664352827727</v>
      </c>
      <c r="S7" s="22">
        <v>3.0952816884263226E-2</v>
      </c>
      <c r="T7" s="22">
        <v>0.29824038174769985</v>
      </c>
      <c r="U7" s="22">
        <f t="shared" si="0"/>
        <v>99.613867642677064</v>
      </c>
      <c r="V7" s="22">
        <f t="shared" si="1"/>
        <v>99.315627260929361</v>
      </c>
      <c r="W7" s="22">
        <f t="shared" si="2"/>
        <v>1.0068908867410422</v>
      </c>
      <c r="X7" s="22"/>
      <c r="Y7" s="22">
        <f t="shared" si="3"/>
        <v>76.797425058666462</v>
      </c>
      <c r="Z7" s="22">
        <f t="shared" si="4"/>
        <v>0.2531978134363691</v>
      </c>
      <c r="AA7" s="22">
        <f t="shared" si="5"/>
        <v>11.382752142400101</v>
      </c>
      <c r="AB7" s="22">
        <f t="shared" si="6"/>
        <v>2.7548321510202234</v>
      </c>
      <c r="AC7" s="22">
        <f t="shared" si="7"/>
        <v>3.2590520003482719E-2</v>
      </c>
      <c r="AD7" s="22">
        <f t="shared" si="8"/>
        <v>8.7015752189395057E-2</v>
      </c>
      <c r="AE7" s="22">
        <f t="shared" si="9"/>
        <v>1.1034547326083681</v>
      </c>
      <c r="AF7" s="22">
        <f t="shared" si="10"/>
        <v>2.9500668187167576</v>
      </c>
      <c r="AG7" s="22">
        <f t="shared" si="11"/>
        <v>4.6074989017191168</v>
      </c>
      <c r="AH7" s="22">
        <f t="shared" si="12"/>
        <v>3.1166109239728904E-2</v>
      </c>
      <c r="AI7" s="22">
        <f t="shared" si="13"/>
        <v>100</v>
      </c>
      <c r="AJ7" s="22"/>
      <c r="AK7" s="22">
        <f t="shared" si="14"/>
        <v>2.4787979694879971</v>
      </c>
      <c r="AL7" s="22">
        <f t="shared" si="15"/>
        <v>2.3548580710135973</v>
      </c>
      <c r="AM7" s="22">
        <f t="shared" si="16"/>
        <v>0.13757328730658377</v>
      </c>
      <c r="AN7" s="22"/>
      <c r="AO7" s="17" t="s">
        <v>409</v>
      </c>
      <c r="AP7" s="23">
        <v>1.857692319153724</v>
      </c>
      <c r="AQ7" s="54">
        <v>8.2894026244285381</v>
      </c>
      <c r="AR7" s="54">
        <v>1.5986039576873017</v>
      </c>
      <c r="AS7" s="54">
        <v>1.5301086387369001</v>
      </c>
      <c r="AT7" s="54">
        <v>49.999317093155121</v>
      </c>
      <c r="AU7" s="54">
        <v>8.5049070712538306</v>
      </c>
      <c r="AV7" s="54">
        <v>37.469042709311097</v>
      </c>
      <c r="AW7" s="54">
        <v>100.431437695772</v>
      </c>
      <c r="AX7" s="54">
        <v>26.1821834505878</v>
      </c>
      <c r="AY7" s="54">
        <v>301.36611952195699</v>
      </c>
      <c r="AZ7" s="54">
        <v>996.68601049817005</v>
      </c>
      <c r="BA7" s="55"/>
      <c r="BB7" s="56" t="s">
        <v>409</v>
      </c>
      <c r="BC7" s="26">
        <v>0.22545891241674118</v>
      </c>
      <c r="BD7" s="26">
        <v>6.9791049499081348</v>
      </c>
      <c r="BE7" s="26">
        <v>4.4225740579885695</v>
      </c>
      <c r="BF7" s="26">
        <v>2.5922457500745594E-2</v>
      </c>
      <c r="BG7" s="34">
        <v>2.313292607926956</v>
      </c>
      <c r="BH7" s="26">
        <v>1.304421498106199</v>
      </c>
      <c r="BI7" s="26">
        <v>55.088374114952998</v>
      </c>
      <c r="BJ7" s="26">
        <v>10.957124032578699</v>
      </c>
      <c r="BK7" s="26">
        <v>39.167930049191085</v>
      </c>
      <c r="BL7" s="26">
        <v>15.443769636342276</v>
      </c>
      <c r="BM7" s="26">
        <v>122.02326010437737</v>
      </c>
      <c r="BN7" s="26">
        <v>96.8164696028566</v>
      </c>
      <c r="BO7" s="26">
        <v>25.684465985275093</v>
      </c>
      <c r="BP7" s="26">
        <v>298.83728968480006</v>
      </c>
      <c r="BQ7" s="26">
        <v>5.4653349264571176</v>
      </c>
      <c r="BR7" s="26">
        <v>1.7139145735624961</v>
      </c>
      <c r="BS7" s="26">
        <v>960.17889118746893</v>
      </c>
      <c r="BT7" s="26">
        <v>30.868792912823327</v>
      </c>
      <c r="BU7" s="26">
        <v>58.986773453468665</v>
      </c>
      <c r="BV7" s="26">
        <v>7.337199834971198</v>
      </c>
      <c r="BW7" s="26">
        <v>26.302841651030128</v>
      </c>
      <c r="BX7" s="26">
        <v>5.0314170013748365</v>
      </c>
      <c r="BY7" s="26">
        <v>1.8213179511563746</v>
      </c>
      <c r="BZ7" s="26">
        <v>5.6604237405010256</v>
      </c>
      <c r="CA7" s="26">
        <v>0.74813370000504853</v>
      </c>
      <c r="CB7" s="26">
        <v>4.7793211537017939</v>
      </c>
      <c r="CC7" s="26">
        <v>0.85520203568462783</v>
      </c>
      <c r="CD7" s="26">
        <v>2.6959270595813103</v>
      </c>
      <c r="CE7" s="26">
        <v>0.37149040430057695</v>
      </c>
      <c r="CF7" s="26">
        <v>2.5143449893309167</v>
      </c>
      <c r="CG7" s="26">
        <v>0.38175431566423146</v>
      </c>
      <c r="CH7" s="26">
        <v>7.1005856667621439</v>
      </c>
      <c r="CI7" s="26">
        <v>0.35893604799562218</v>
      </c>
      <c r="CJ7" s="26">
        <v>13.265390750252061</v>
      </c>
      <c r="CK7" s="26">
        <v>6.5417132550024002</v>
      </c>
      <c r="CL7" s="26">
        <v>1.6444891254956628</v>
      </c>
    </row>
    <row r="8" spans="1:90">
      <c r="A8" s="17" t="s">
        <v>410</v>
      </c>
      <c r="B8" s="52">
        <v>2807.6849999999999</v>
      </c>
      <c r="C8" s="52">
        <v>85.035000000000039</v>
      </c>
      <c r="D8" s="4">
        <v>-1231.885</v>
      </c>
      <c r="E8" s="52" t="s">
        <v>460</v>
      </c>
      <c r="F8" s="52" t="s">
        <v>592</v>
      </c>
      <c r="G8" s="36" t="s">
        <v>411</v>
      </c>
      <c r="H8" s="53" t="s">
        <v>404</v>
      </c>
      <c r="I8" s="83">
        <v>6</v>
      </c>
      <c r="J8" s="22">
        <v>49.075860415751592</v>
      </c>
      <c r="K8" s="20">
        <v>0.18527026703349869</v>
      </c>
      <c r="L8" s="22">
        <v>8.6568172059079362</v>
      </c>
      <c r="M8" s="22">
        <v>11.500091691901195</v>
      </c>
      <c r="N8" s="20">
        <v>0.20845130323689859</v>
      </c>
      <c r="O8" s="22">
        <v>23.568769319947517</v>
      </c>
      <c r="P8" s="22">
        <v>6.6552902765795521</v>
      </c>
      <c r="Q8" s="22">
        <v>0.75395505216196113</v>
      </c>
      <c r="R8" s="22">
        <v>9.6689948565803263E-2</v>
      </c>
      <c r="S8" s="22">
        <v>1.4940490249410382E-2</v>
      </c>
      <c r="T8" s="22">
        <v>0.14940239043825299</v>
      </c>
      <c r="U8" s="22">
        <f t="shared" si="0"/>
        <v>100.86553836177363</v>
      </c>
      <c r="V8" s="22">
        <f t="shared" si="1"/>
        <v>100.71613597133538</v>
      </c>
      <c r="W8" s="22">
        <f t="shared" si="2"/>
        <v>0.99288956070019208</v>
      </c>
      <c r="X8" s="22"/>
      <c r="Y8" s="22">
        <f t="shared" si="3"/>
        <v>48.72690948917954</v>
      </c>
      <c r="Z8" s="22">
        <f t="shared" si="4"/>
        <v>0.1839529140456978</v>
      </c>
      <c r="AA8" s="22">
        <f t="shared" si="5"/>
        <v>8.5952634326357948</v>
      </c>
      <c r="AB8" s="22">
        <f t="shared" si="6"/>
        <v>11.418320987983707</v>
      </c>
      <c r="AC8" s="22">
        <f t="shared" si="7"/>
        <v>0.20696912289826677</v>
      </c>
      <c r="AD8" s="22">
        <f t="shared" si="8"/>
        <v>23.401185016326856</v>
      </c>
      <c r="AE8" s="22">
        <f t="shared" si="9"/>
        <v>6.6079682390453316</v>
      </c>
      <c r="AF8" s="22">
        <f t="shared" si="10"/>
        <v>0.74859410052877995</v>
      </c>
      <c r="AG8" s="22">
        <f t="shared" si="11"/>
        <v>9.6002440555624569E-2</v>
      </c>
      <c r="AH8" s="22">
        <f t="shared" si="12"/>
        <v>1.4834256800382577E-2</v>
      </c>
      <c r="AI8" s="22">
        <f t="shared" si="13"/>
        <v>99.999999999999986</v>
      </c>
      <c r="AJ8" s="22"/>
      <c r="AK8" s="22">
        <f t="shared" si="14"/>
        <v>10.274205224987741</v>
      </c>
      <c r="AL8" s="22">
        <f t="shared" si="15"/>
        <v>9.7604949637383527</v>
      </c>
      <c r="AM8" s="22">
        <f t="shared" si="16"/>
        <v>0.57021838998682073</v>
      </c>
      <c r="AN8" s="22"/>
      <c r="AO8" s="17" t="s">
        <v>410</v>
      </c>
      <c r="AP8" s="23">
        <v>29.532909117522902</v>
      </c>
      <c r="AQ8" s="54">
        <v>129.00368595797934</v>
      </c>
      <c r="AR8" s="54">
        <v>1283.6424697592763</v>
      </c>
      <c r="AS8" s="54">
        <v>49.927418795240328</v>
      </c>
      <c r="AT8" s="54">
        <v>352.60604751335109</v>
      </c>
      <c r="AU8" s="54">
        <v>39.369547037592653</v>
      </c>
      <c r="AV8" s="54">
        <v>59.934309468319469</v>
      </c>
      <c r="AW8" s="54">
        <v>70.166676103128793</v>
      </c>
      <c r="AX8" s="54">
        <v>5.0259502357976498</v>
      </c>
      <c r="AY8" s="54">
        <v>5.9883009455532257</v>
      </c>
      <c r="AZ8" s="54">
        <v>30.378879577173912</v>
      </c>
      <c r="BA8" s="55"/>
      <c r="BB8" s="56" t="s">
        <v>410</v>
      </c>
      <c r="BC8" s="26">
        <v>0.18528823594510799</v>
      </c>
      <c r="BD8" s="26">
        <v>105.71086996691326</v>
      </c>
      <c r="BE8" s="26">
        <v>1025.0868315362954</v>
      </c>
      <c r="BF8" s="26">
        <v>0.16237469240684324</v>
      </c>
      <c r="BG8" s="34">
        <v>11.712570374938799</v>
      </c>
      <c r="BH8" s="26">
        <v>50.750894858520702</v>
      </c>
      <c r="BI8" s="26">
        <v>341.36366903217402</v>
      </c>
      <c r="BJ8" s="26">
        <v>37.338025307348246</v>
      </c>
      <c r="BK8" s="26">
        <v>60.088944563897698</v>
      </c>
      <c r="BL8" s="26">
        <v>7.0664728387649287</v>
      </c>
      <c r="BM8" s="26">
        <v>1.9188297353103303</v>
      </c>
      <c r="BN8" s="26">
        <v>66.871891586540173</v>
      </c>
      <c r="BO8" s="26">
        <v>4.7424491270969318</v>
      </c>
      <c r="BP8" s="26">
        <v>8.2598646180847499</v>
      </c>
      <c r="BQ8" s="26">
        <v>0.53022579893146304</v>
      </c>
      <c r="BR8" s="26">
        <v>0.2547448295547558</v>
      </c>
      <c r="BS8" s="26">
        <v>27.728858652247421</v>
      </c>
      <c r="BT8" s="26">
        <v>1.3590070638193146</v>
      </c>
      <c r="BU8" s="26">
        <v>2.9024515240036677</v>
      </c>
      <c r="BV8" s="26">
        <v>0.41871099225355579</v>
      </c>
      <c r="BW8" s="26">
        <v>1.6569339793401983</v>
      </c>
      <c r="BX8" s="26">
        <v>0.47386162442168867</v>
      </c>
      <c r="BY8" s="26">
        <v>0.1784931601325789</v>
      </c>
      <c r="BZ8" s="26">
        <v>0.53184492187080767</v>
      </c>
      <c r="CA8" s="26">
        <v>9.5806964714711507E-2</v>
      </c>
      <c r="CB8" s="26">
        <v>0.73694867559944999</v>
      </c>
      <c r="CC8" s="26">
        <v>0.1672631000063915</v>
      </c>
      <c r="CD8" s="26">
        <v>0.53300144386264525</v>
      </c>
      <c r="CE8" s="26">
        <v>8.9152096761161259E-2</v>
      </c>
      <c r="CF8" s="26">
        <v>0.67353419658213198</v>
      </c>
      <c r="CG8" s="26">
        <v>9.9177116729627354E-2</v>
      </c>
      <c r="CH8" s="26">
        <v>0.26089945656126445</v>
      </c>
      <c r="CI8" s="26">
        <v>3.3993986561829843E-2</v>
      </c>
      <c r="CJ8" s="26">
        <v>1.0013982271439859</v>
      </c>
      <c r="CK8" s="26">
        <v>0.61940143139044002</v>
      </c>
      <c r="CL8" s="26">
        <v>8.6128704221955593E-2</v>
      </c>
    </row>
    <row r="9" spans="1:90">
      <c r="A9" s="17" t="s">
        <v>412</v>
      </c>
      <c r="B9" s="52">
        <v>2808.44</v>
      </c>
      <c r="C9" s="52">
        <v>85.790000000000148</v>
      </c>
      <c r="D9" s="4">
        <v>-1232.6400000000001</v>
      </c>
      <c r="E9" s="52" t="s">
        <v>460</v>
      </c>
      <c r="F9" s="52" t="s">
        <v>592</v>
      </c>
      <c r="G9" s="36" t="s">
        <v>413</v>
      </c>
      <c r="H9" s="53" t="s">
        <v>404</v>
      </c>
      <c r="I9" s="83">
        <v>6</v>
      </c>
      <c r="J9" s="22">
        <v>49.608138893280007</v>
      </c>
      <c r="K9" s="20">
        <v>0.23253138693730926</v>
      </c>
      <c r="L9" s="22">
        <v>5.5244016151815094</v>
      </c>
      <c r="M9" s="22">
        <v>13.024895222292701</v>
      </c>
      <c r="N9" s="20">
        <v>0.23032826879057874</v>
      </c>
      <c r="O9" s="22">
        <v>26.4024193889503</v>
      </c>
      <c r="P9" s="22">
        <v>5.089642490472766</v>
      </c>
      <c r="Q9" s="22">
        <v>0.49702266680566082</v>
      </c>
      <c r="R9" s="22">
        <v>8.5387980032321495E-2</v>
      </c>
      <c r="S9" s="22">
        <v>2.0296055238295599E-2</v>
      </c>
      <c r="T9" s="22">
        <v>0.20847810979869055</v>
      </c>
      <c r="U9" s="22">
        <f t="shared" si="0"/>
        <v>100.92354207778014</v>
      </c>
      <c r="V9" s="22">
        <f t="shared" si="1"/>
        <v>100.71506396798145</v>
      </c>
      <c r="W9" s="22">
        <f t="shared" si="2"/>
        <v>0.99290012893990931</v>
      </c>
      <c r="X9" s="22"/>
      <c r="Y9" s="22">
        <f t="shared" si="3"/>
        <v>49.25592750360665</v>
      </c>
      <c r="Z9" s="22">
        <f t="shared" si="4"/>
        <v>0.23088044407263031</v>
      </c>
      <c r="AA9" s="22">
        <f t="shared" si="5"/>
        <v>5.4851790760295636</v>
      </c>
      <c r="AB9" s="22">
        <f t="shared" si="6"/>
        <v>12.932420145643231</v>
      </c>
      <c r="AC9" s="22">
        <f t="shared" si="7"/>
        <v>0.22869296778067172</v>
      </c>
      <c r="AD9" s="22">
        <f t="shared" si="8"/>
        <v>26.214965615614314</v>
      </c>
      <c r="AE9" s="22">
        <f t="shared" si="9"/>
        <v>5.0535066850484505</v>
      </c>
      <c r="AF9" s="22">
        <f t="shared" si="10"/>
        <v>0.49349386995739819</v>
      </c>
      <c r="AG9" s="22">
        <f t="shared" si="11"/>
        <v>8.4781736384010417E-2</v>
      </c>
      <c r="AH9" s="22">
        <f t="shared" si="12"/>
        <v>2.0151955863075222E-2</v>
      </c>
      <c r="AI9" s="22">
        <f t="shared" si="13"/>
        <v>100</v>
      </c>
      <c r="AJ9" s="22"/>
      <c r="AK9" s="22">
        <f t="shared" si="14"/>
        <v>11.63659164704978</v>
      </c>
      <c r="AL9" s="22">
        <f t="shared" si="15"/>
        <v>11.054762064697291</v>
      </c>
      <c r="AM9" s="22">
        <f t="shared" si="16"/>
        <v>0.64583083641126271</v>
      </c>
      <c r="AN9" s="22"/>
      <c r="AO9" s="17" t="s">
        <v>412</v>
      </c>
      <c r="AP9" s="23">
        <v>36.671342560480696</v>
      </c>
      <c r="AQ9" s="54">
        <v>151.43278283926244</v>
      </c>
      <c r="AR9" s="54">
        <v>1598.7826372558284</v>
      </c>
      <c r="AS9" s="54">
        <v>57.018857360781496</v>
      </c>
      <c r="AT9" s="54">
        <v>292.85559916253624</v>
      </c>
      <c r="AU9" s="54">
        <v>16.6696951914019</v>
      </c>
      <c r="AV9" s="54">
        <v>70.529079823802093</v>
      </c>
      <c r="AW9" s="54">
        <v>42.454445708673298</v>
      </c>
      <c r="AX9" s="54">
        <v>8.6903527541030368</v>
      </c>
      <c r="AY9" s="54">
        <v>40.113737740143101</v>
      </c>
      <c r="AZ9" s="54">
        <v>17.638827867576381</v>
      </c>
      <c r="BA9" s="55"/>
      <c r="BB9" s="56" t="s">
        <v>412</v>
      </c>
      <c r="BC9" s="26">
        <v>0.23589067275555101</v>
      </c>
      <c r="BD9" s="26">
        <v>155.08504501104699</v>
      </c>
      <c r="BE9" s="26">
        <v>1618.7288986016158</v>
      </c>
      <c r="BF9" s="26">
        <v>0.227524669909659</v>
      </c>
      <c r="BG9" s="34">
        <v>12.804491499634338</v>
      </c>
      <c r="BH9" s="26">
        <v>57.4378392646843</v>
      </c>
      <c r="BI9" s="26">
        <v>308.25360457392901</v>
      </c>
      <c r="BJ9" s="26">
        <v>16.365645914734337</v>
      </c>
      <c r="BK9" s="26">
        <v>77.792938410513898</v>
      </c>
      <c r="BL9" s="26">
        <v>7.7991713440591974</v>
      </c>
      <c r="BM9" s="26">
        <v>3.2631352940039031</v>
      </c>
      <c r="BN9" s="26">
        <v>50.427601151348391</v>
      </c>
      <c r="BO9" s="26">
        <v>9.4775818374748617</v>
      </c>
      <c r="BP9" s="26">
        <v>42.168638010265404</v>
      </c>
      <c r="BQ9" s="26">
        <v>0.63923679317368676</v>
      </c>
      <c r="BR9" s="26">
        <v>0.29722536161031082</v>
      </c>
      <c r="BS9" s="26">
        <v>19.446328778399558</v>
      </c>
      <c r="BT9" s="26">
        <v>2.3405143045511307</v>
      </c>
      <c r="BU9" s="26">
        <v>5.2732257972441721</v>
      </c>
      <c r="BV9" s="26">
        <v>0.77078895353608767</v>
      </c>
      <c r="BW9" s="26">
        <v>3.1293103582125741</v>
      </c>
      <c r="BX9" s="26">
        <v>0.84980922735943665</v>
      </c>
      <c r="BY9" s="26">
        <v>0.1912721035666255</v>
      </c>
      <c r="BZ9" s="26">
        <v>0.99948204861222412</v>
      </c>
      <c r="CA9" s="26">
        <v>0.18742449835639546</v>
      </c>
      <c r="CB9" s="26">
        <v>1.422702804811806</v>
      </c>
      <c r="CC9" s="26">
        <v>0.29311440978994535</v>
      </c>
      <c r="CD9" s="26">
        <v>1.0596412450643655</v>
      </c>
      <c r="CE9" s="26">
        <v>0.15990395534088719</v>
      </c>
      <c r="CF9" s="26">
        <v>1.1606635636053455</v>
      </c>
      <c r="CG9" s="26">
        <v>0.1872848794515492</v>
      </c>
      <c r="CH9" s="26">
        <v>0.9704464995676042</v>
      </c>
      <c r="CI9" s="26">
        <v>5.7413228447495301E-2</v>
      </c>
      <c r="CJ9" s="26">
        <v>1.6120336210156054</v>
      </c>
      <c r="CK9" s="26">
        <v>1.6431951658020918</v>
      </c>
      <c r="CL9" s="26">
        <v>0.22493082704254996</v>
      </c>
    </row>
    <row r="10" spans="1:90">
      <c r="A10" s="17" t="s">
        <v>414</v>
      </c>
      <c r="B10" s="52">
        <v>2809.04</v>
      </c>
      <c r="C10" s="52">
        <v>88.2</v>
      </c>
      <c r="D10" s="4">
        <v>-1233.24</v>
      </c>
      <c r="E10" s="52" t="s">
        <v>460</v>
      </c>
      <c r="F10" s="52" t="s">
        <v>593</v>
      </c>
      <c r="G10" s="36" t="s">
        <v>553</v>
      </c>
      <c r="H10" s="53" t="s">
        <v>404</v>
      </c>
      <c r="I10" s="83">
        <v>6</v>
      </c>
      <c r="J10" s="22">
        <v>43.262536368455194</v>
      </c>
      <c r="K10" s="20">
        <v>0.11264051766207255</v>
      </c>
      <c r="L10" s="22">
        <v>13.150937556243454</v>
      </c>
      <c r="M10" s="22">
        <v>9.1476099245518974</v>
      </c>
      <c r="N10" s="20">
        <v>0.23372752025455057</v>
      </c>
      <c r="O10" s="22">
        <v>21.167058548154639</v>
      </c>
      <c r="P10" s="22">
        <v>7.7354053465162682</v>
      </c>
      <c r="Q10" s="22">
        <v>0.84659545656500856</v>
      </c>
      <c r="R10" s="22">
        <v>0.96426348545076745</v>
      </c>
      <c r="S10" s="22">
        <v>1.5598312197242024E-2</v>
      </c>
      <c r="T10" s="22">
        <v>2.6782197715633149</v>
      </c>
      <c r="U10" s="22">
        <f t="shared" si="0"/>
        <v>99.314592807614432</v>
      </c>
      <c r="V10" s="22">
        <f t="shared" si="1"/>
        <v>96.636373036051111</v>
      </c>
      <c r="W10" s="22">
        <f t="shared" si="2"/>
        <v>1.0348070489223975</v>
      </c>
      <c r="X10" s="22"/>
      <c r="Y10" s="22">
        <f t="shared" si="3"/>
        <v>44.768377588339014</v>
      </c>
      <c r="Z10" s="22">
        <f t="shared" si="4"/>
        <v>0.11656120167098048</v>
      </c>
      <c r="AA10" s="22">
        <f t="shared" si="5"/>
        <v>13.608682883139014</v>
      </c>
      <c r="AB10" s="22">
        <f t="shared" si="6"/>
        <v>9.4660112307187845</v>
      </c>
      <c r="AC10" s="22">
        <f t="shared" si="7"/>
        <v>0.24186288548656137</v>
      </c>
      <c r="AD10" s="22">
        <f t="shared" si="8"/>
        <v>21.903821390583509</v>
      </c>
      <c r="AE10" s="22">
        <f t="shared" si="9"/>
        <v>8.0046519788470345</v>
      </c>
      <c r="AF10" s="22">
        <f t="shared" si="10"/>
        <v>0.87606294603914625</v>
      </c>
      <c r="AG10" s="22">
        <f t="shared" si="11"/>
        <v>0.99782665176293384</v>
      </c>
      <c r="AH10" s="22">
        <f t="shared" si="12"/>
        <v>1.6141243412998257E-2</v>
      </c>
      <c r="AI10" s="22">
        <f t="shared" si="13"/>
        <v>99.999999999999972</v>
      </c>
      <c r="AJ10" s="22"/>
      <c r="AK10" s="22">
        <f t="shared" si="14"/>
        <v>8.5175169054007629</v>
      </c>
      <c r="AL10" s="22">
        <f t="shared" si="15"/>
        <v>8.0916410601307245</v>
      </c>
      <c r="AM10" s="22">
        <f t="shared" si="16"/>
        <v>0.47272218824974266</v>
      </c>
      <c r="AN10" s="22"/>
      <c r="AO10" s="17" t="s">
        <v>414</v>
      </c>
      <c r="AP10" s="23">
        <v>18.897313984496172</v>
      </c>
      <c r="AQ10" s="54">
        <v>80.064643072795604</v>
      </c>
      <c r="AR10" s="54">
        <v>913.30476344343083</v>
      </c>
      <c r="AS10" s="54">
        <v>40.427520358914421</v>
      </c>
      <c r="AT10" s="54">
        <v>354.54608873311423</v>
      </c>
      <c r="AU10" s="54">
        <v>66.872884332999249</v>
      </c>
      <c r="AV10" s="54">
        <v>92.461853830439452</v>
      </c>
      <c r="AW10" s="54">
        <v>113.20736028074799</v>
      </c>
      <c r="AX10" s="54">
        <v>3.5421667825011838</v>
      </c>
      <c r="AY10" s="54">
        <v>7.6454340469851303</v>
      </c>
      <c r="AZ10" s="54">
        <v>114.9552475413807</v>
      </c>
      <c r="BA10" s="55"/>
      <c r="BB10" s="56" t="s">
        <v>414</v>
      </c>
      <c r="BC10" s="26">
        <v>0.112713039546045</v>
      </c>
      <c r="BD10" s="26">
        <v>73.304801334815281</v>
      </c>
      <c r="BE10" s="26">
        <v>880.55718460768969</v>
      </c>
      <c r="BF10" s="26">
        <v>0.220361243039949</v>
      </c>
      <c r="BG10" s="34">
        <v>8.9696501256455896</v>
      </c>
      <c r="BH10" s="26">
        <v>41.378213321936997</v>
      </c>
      <c r="BI10" s="26">
        <v>362.467926226712</v>
      </c>
      <c r="BJ10" s="26">
        <v>72.894853392957231</v>
      </c>
      <c r="BK10" s="26">
        <v>87.692200578545098</v>
      </c>
      <c r="BL10" s="26">
        <v>9.6034095676181011</v>
      </c>
      <c r="BM10" s="26">
        <v>40.990610265240434</v>
      </c>
      <c r="BN10" s="26">
        <v>116.72055928200062</v>
      </c>
      <c r="BO10" s="26">
        <v>2.6677204946499069</v>
      </c>
      <c r="BP10" s="26">
        <v>8.2575534535757686</v>
      </c>
      <c r="BQ10" s="26">
        <v>0.37926655799476899</v>
      </c>
      <c r="BR10" s="26">
        <v>3.1055935478809156</v>
      </c>
      <c r="BS10" s="26">
        <v>115.57522685884152</v>
      </c>
      <c r="BT10" s="26">
        <v>1.9361445397410399</v>
      </c>
      <c r="BU10" s="26">
        <v>3.5963166917718601</v>
      </c>
      <c r="BV10" s="26">
        <v>0.44742711857057393</v>
      </c>
      <c r="BW10" s="26">
        <v>1.6493695108233122</v>
      </c>
      <c r="BX10" s="26">
        <v>0.36733128209424643</v>
      </c>
      <c r="BY10" s="26">
        <v>0.27378589413552035</v>
      </c>
      <c r="BZ10" s="26">
        <v>0.37268414700592356</v>
      </c>
      <c r="CA10" s="26">
        <v>5.6285162798437101E-2</v>
      </c>
      <c r="CB10" s="26">
        <v>0.43716980833499203</v>
      </c>
      <c r="CC10" s="26">
        <v>9.3808828268319308E-2</v>
      </c>
      <c r="CD10" s="26">
        <v>0.313080305628613</v>
      </c>
      <c r="CE10" s="26">
        <v>4.610714230853611E-2</v>
      </c>
      <c r="CF10" s="26">
        <v>0.38723274903433247</v>
      </c>
      <c r="CG10" s="26">
        <v>6.0912169841081963E-2</v>
      </c>
      <c r="CH10" s="26">
        <v>0.23723948461487451</v>
      </c>
      <c r="CI10" s="26">
        <v>3.3411055738836022E-2</v>
      </c>
      <c r="CJ10" s="26">
        <v>5.9279331711826639</v>
      </c>
      <c r="CK10" s="26">
        <v>0.26136343085450953</v>
      </c>
      <c r="CL10" s="26">
        <v>5.8400072833866001E-2</v>
      </c>
    </row>
    <row r="11" spans="1:90">
      <c r="A11" s="41" t="s">
        <v>415</v>
      </c>
      <c r="B11" s="26">
        <v>2809.13</v>
      </c>
      <c r="C11" s="26">
        <v>88.230000000000203</v>
      </c>
      <c r="D11" s="4">
        <v>-1233.3300000000002</v>
      </c>
      <c r="E11" s="26" t="s">
        <v>461</v>
      </c>
      <c r="F11" s="26" t="s">
        <v>591</v>
      </c>
      <c r="G11" s="36" t="s">
        <v>416</v>
      </c>
      <c r="H11" s="9" t="s">
        <v>171</v>
      </c>
      <c r="I11" s="32">
        <v>7</v>
      </c>
      <c r="J11" s="26">
        <v>50.7054857535569</v>
      </c>
      <c r="K11" s="26">
        <v>0.1068174183980999</v>
      </c>
      <c r="L11" s="26">
        <v>19.271678879385092</v>
      </c>
      <c r="M11" s="26">
        <v>5.8268769068153539</v>
      </c>
      <c r="N11" s="26">
        <v>0.10649012466679303</v>
      </c>
      <c r="O11" s="26">
        <v>13.021148748132582</v>
      </c>
      <c r="P11" s="26">
        <v>10.018667336577055</v>
      </c>
      <c r="Q11" s="26">
        <v>0.5976892294918863</v>
      </c>
      <c r="R11" s="26">
        <v>0.26919882408030699</v>
      </c>
      <c r="S11" s="26">
        <v>3.3787693749856968E-3</v>
      </c>
      <c r="T11" s="26">
        <v>0.48654552676028046</v>
      </c>
      <c r="U11" s="22">
        <f t="shared" si="0"/>
        <v>100.41397751723933</v>
      </c>
      <c r="V11" s="22">
        <f t="shared" si="1"/>
        <v>99.92743199047905</v>
      </c>
      <c r="W11" s="22">
        <f t="shared" si="2"/>
        <v>1.0007262070892391</v>
      </c>
      <c r="X11" s="22"/>
      <c r="Y11" s="22">
        <f t="shared" si="3"/>
        <v>50.742308436774444</v>
      </c>
      <c r="Z11" s="22">
        <f t="shared" si="4"/>
        <v>0.10689498996459482</v>
      </c>
      <c r="AA11" s="22">
        <f t="shared" si="5"/>
        <v>19.285674109208841</v>
      </c>
      <c r="AB11" s="22">
        <f t="shared" si="6"/>
        <v>5.8311084261332065</v>
      </c>
      <c r="AC11" s="22">
        <f t="shared" si="7"/>
        <v>0.10656745855026001</v>
      </c>
      <c r="AD11" s="22">
        <f t="shared" si="8"/>
        <v>13.030604798663513</v>
      </c>
      <c r="AE11" s="22">
        <f t="shared" si="9"/>
        <v>10.025942963821604</v>
      </c>
      <c r="AF11" s="22">
        <f t="shared" si="10"/>
        <v>0.59812327564750511</v>
      </c>
      <c r="AG11" s="22">
        <f t="shared" si="11"/>
        <v>0.26939431817476894</v>
      </c>
      <c r="AH11" s="22">
        <f t="shared" si="12"/>
        <v>3.3812230612587152E-3</v>
      </c>
      <c r="AI11" s="22">
        <f t="shared" si="13"/>
        <v>100</v>
      </c>
      <c r="AJ11" s="22"/>
      <c r="AK11" s="22">
        <f t="shared" si="14"/>
        <v>5.2468313618346594</v>
      </c>
      <c r="AL11" s="22">
        <f t="shared" si="15"/>
        <v>4.9844897937429264</v>
      </c>
      <c r="AM11" s="22">
        <f t="shared" si="16"/>
        <v>0.29119914058182356</v>
      </c>
      <c r="AN11" s="22"/>
      <c r="AO11" s="41" t="s">
        <v>415</v>
      </c>
      <c r="AP11" s="55">
        <v>13.557921698761323</v>
      </c>
      <c r="AQ11" s="55">
        <v>66.489342394350899</v>
      </c>
      <c r="AR11" s="55">
        <v>647.88749515288498</v>
      </c>
      <c r="AS11" s="55">
        <v>26.685937127759388</v>
      </c>
      <c r="AT11" s="55">
        <v>315.41358966987866</v>
      </c>
      <c r="AU11" s="55">
        <v>14.397490829351</v>
      </c>
      <c r="AV11" s="55">
        <v>60.779428663795649</v>
      </c>
      <c r="AW11" s="55">
        <v>192.46354092226713</v>
      </c>
      <c r="AX11" s="55">
        <v>2.338063904052631</v>
      </c>
      <c r="AY11" s="55">
        <v>6.2002628461913387</v>
      </c>
      <c r="AZ11" s="55">
        <v>48.194636331995106</v>
      </c>
      <c r="BA11" s="55"/>
      <c r="BB11" s="56" t="s">
        <v>417</v>
      </c>
      <c r="BC11" s="26">
        <v>0.11112310230343253</v>
      </c>
      <c r="BD11" s="26">
        <v>70.521663588476002</v>
      </c>
      <c r="BE11" s="26">
        <v>624.403289504805</v>
      </c>
      <c r="BF11" s="26">
        <v>0.116621299412469</v>
      </c>
      <c r="BG11" s="26">
        <v>8.7377677363363215</v>
      </c>
      <c r="BH11" s="26">
        <v>28.2799631091621</v>
      </c>
      <c r="BI11" s="26">
        <v>298.35855721848202</v>
      </c>
      <c r="BJ11" s="26">
        <v>14.269679927360997</v>
      </c>
      <c r="BK11" s="26">
        <v>54.330420970961761</v>
      </c>
      <c r="BL11" s="26">
        <v>10.975979182489485</v>
      </c>
      <c r="BM11" s="26">
        <v>8.8164814992049667</v>
      </c>
      <c r="BN11" s="26">
        <v>193.60788101731299</v>
      </c>
      <c r="BO11" s="26">
        <v>2.0845736879106882</v>
      </c>
      <c r="BP11" s="26">
        <v>4.3765191358047799</v>
      </c>
      <c r="BQ11" s="26">
        <v>0.755187528987324</v>
      </c>
      <c r="BR11" s="26">
        <v>0.65200258850700843</v>
      </c>
      <c r="BS11" s="26">
        <v>55.469189601874611</v>
      </c>
      <c r="BT11" s="26">
        <v>1.4378394356777904</v>
      </c>
      <c r="BU11" s="26">
        <v>2.3918960078447351</v>
      </c>
      <c r="BV11" s="26">
        <v>0.27187549829584767</v>
      </c>
      <c r="BW11" s="26">
        <v>1.0510851565694357</v>
      </c>
      <c r="BX11" s="26">
        <v>0.27312854108723583</v>
      </c>
      <c r="BY11" s="26">
        <v>0.22423060380493831</v>
      </c>
      <c r="BZ11" s="26">
        <v>0.23303808338995885</v>
      </c>
      <c r="CA11" s="26">
        <v>4.3249764854607131E-2</v>
      </c>
      <c r="CB11" s="26">
        <v>0.32490277287208341</v>
      </c>
      <c r="CC11" s="26">
        <v>7.0949419008543846E-2</v>
      </c>
      <c r="CD11" s="26">
        <v>0.2366372272397872</v>
      </c>
      <c r="CE11" s="26">
        <v>4.2639825421326633E-2</v>
      </c>
      <c r="CF11" s="26">
        <v>0.24210815309916364</v>
      </c>
      <c r="CG11" s="26">
        <v>5.3462794995926405E-2</v>
      </c>
      <c r="CH11" s="26">
        <v>0.1004452224327908</v>
      </c>
      <c r="CI11" s="26">
        <v>4.229503220397815E-2</v>
      </c>
      <c r="CJ11" s="26">
        <v>1.3111251641397648</v>
      </c>
      <c r="CK11" s="26">
        <v>0.65212755264016087</v>
      </c>
      <c r="CL11" s="26">
        <v>2.5086303748839522E-2</v>
      </c>
    </row>
    <row r="12" spans="1:90">
      <c r="A12" s="41" t="s">
        <v>418</v>
      </c>
      <c r="B12" s="26">
        <v>2825.8150000000001</v>
      </c>
      <c r="C12" s="26">
        <v>88.305000000000021</v>
      </c>
      <c r="D12" s="4">
        <v>-1233.405</v>
      </c>
      <c r="E12" s="26" t="s">
        <v>461</v>
      </c>
      <c r="F12" s="26" t="s">
        <v>594</v>
      </c>
      <c r="G12" s="36" t="s">
        <v>416</v>
      </c>
      <c r="H12" s="9" t="s">
        <v>171</v>
      </c>
      <c r="I12" s="32">
        <v>7</v>
      </c>
      <c r="J12" s="26">
        <v>47.045841175636475</v>
      </c>
      <c r="K12" s="26">
        <v>3.066201989804921E-2</v>
      </c>
      <c r="L12" s="26">
        <v>23.187954576319505</v>
      </c>
      <c r="M12" s="26">
        <v>5.8298322788526065</v>
      </c>
      <c r="N12" s="26">
        <v>7.2671502317968845E-2</v>
      </c>
      <c r="O12" s="26">
        <v>10.043741073465881</v>
      </c>
      <c r="P12" s="26">
        <v>11.343274274483312</v>
      </c>
      <c r="Q12" s="26">
        <v>1.2415283988382655</v>
      </c>
      <c r="R12" s="26">
        <v>0.51397054699332034</v>
      </c>
      <c r="S12" s="26">
        <v>8.7313222253427338E-3</v>
      </c>
      <c r="T12" s="26">
        <v>3.1287246722289566</v>
      </c>
      <c r="U12" s="22">
        <f t="shared" si="0"/>
        <v>102.4469318412597</v>
      </c>
      <c r="V12" s="22">
        <v>99.318207169030742</v>
      </c>
      <c r="W12" s="22">
        <v>1.0068647315573156</v>
      </c>
      <c r="X12" s="22"/>
      <c r="Y12" s="22">
        <v>47.368798246195325</v>
      </c>
      <c r="Z12" s="22">
        <v>3.0872506433654388E-2</v>
      </c>
      <c r="AA12" s="22">
        <v>23.347133659849167</v>
      </c>
      <c r="AB12" s="22">
        <v>5.8698525124711027</v>
      </c>
      <c r="AC12" s="22">
        <v>7.3170372673248538E-2</v>
      </c>
      <c r="AD12" s="22">
        <v>10.112688659766409</v>
      </c>
      <c r="AE12" s="22">
        <v>11.421142807358644</v>
      </c>
      <c r="AF12" s="22">
        <v>1.2500511580170741</v>
      </c>
      <c r="AG12" s="22">
        <v>0.5174988168267961</v>
      </c>
      <c r="AH12" s="22">
        <v>8.7912604085601358E-3</v>
      </c>
      <c r="AI12" s="22">
        <v>99.999999999999972</v>
      </c>
      <c r="AJ12" s="22"/>
      <c r="AK12" s="22">
        <v>5.2816932907214982</v>
      </c>
      <c r="AL12" s="22">
        <v>5.0176086261854227</v>
      </c>
      <c r="AM12" s="22">
        <v>0.29313397763504384</v>
      </c>
      <c r="AN12" s="22"/>
      <c r="AO12" s="41" t="s">
        <v>426</v>
      </c>
      <c r="AP12" s="55">
        <v>2.3768732286230541</v>
      </c>
      <c r="AQ12" s="55">
        <v>12.064944947985044</v>
      </c>
      <c r="AR12" s="55">
        <v>32.667702958151843</v>
      </c>
      <c r="AS12" s="55">
        <v>28.033733590348181</v>
      </c>
      <c r="AT12" s="55">
        <v>386.87695038954286</v>
      </c>
      <c r="AU12" s="55">
        <v>15.879103277599</v>
      </c>
      <c r="AV12" s="55">
        <v>56.207238871108466</v>
      </c>
      <c r="AW12" s="55">
        <v>225.22581076326799</v>
      </c>
      <c r="AX12" s="55">
        <v>0.44615916317883364</v>
      </c>
      <c r="AY12" s="55">
        <v>4.7715119861650299</v>
      </c>
      <c r="AZ12" s="55">
        <v>57.242801521984504</v>
      </c>
      <c r="BA12" s="55"/>
      <c r="BB12" s="56" t="s">
        <v>428</v>
      </c>
      <c r="BC12" s="26">
        <v>2.2417690525668058E-2</v>
      </c>
      <c r="BD12" s="26">
        <v>10.848810930546501</v>
      </c>
      <c r="BE12" s="26">
        <v>32.653401556003949</v>
      </c>
      <c r="BF12" s="26">
        <v>7.774383185418865E-2</v>
      </c>
      <c r="BG12" s="26">
        <v>8.8610149335545412</v>
      </c>
      <c r="BH12" s="26">
        <v>29.230632652930201</v>
      </c>
      <c r="BI12" s="26">
        <v>369.05424478607654</v>
      </c>
      <c r="BJ12" s="26">
        <v>19.575974161893306</v>
      </c>
      <c r="BK12" s="26">
        <v>56.642546827028433</v>
      </c>
      <c r="BL12" s="26">
        <v>11.19130428604687</v>
      </c>
      <c r="BM12" s="26">
        <v>22.930178985033091</v>
      </c>
      <c r="BN12" s="26">
        <v>218.70926942955262</v>
      </c>
      <c r="BO12" s="26">
        <v>0.28511011224076999</v>
      </c>
      <c r="BP12" s="26">
        <v>5.6476333853311349</v>
      </c>
      <c r="BQ12" s="26">
        <v>0.84770689697224999</v>
      </c>
      <c r="BR12" s="26">
        <v>3.8134084402834465</v>
      </c>
      <c r="BS12" s="26">
        <v>61.636390018717194</v>
      </c>
      <c r="BT12" s="26">
        <v>1.1058727458498339</v>
      </c>
      <c r="BU12" s="26">
        <v>1.8035048698065086</v>
      </c>
      <c r="BV12" s="26">
        <v>0.1896295614509817</v>
      </c>
      <c r="BW12" s="26">
        <v>0.5413088045473895</v>
      </c>
      <c r="BX12" s="26">
        <v>9.3384501311069651E-2</v>
      </c>
      <c r="BY12" s="26">
        <v>0.22326503733799324</v>
      </c>
      <c r="BZ12" s="26">
        <v>7.9786959063030002E-2</v>
      </c>
      <c r="CA12" s="26">
        <v>1.8647124540000001E-2</v>
      </c>
      <c r="CB12" s="26">
        <v>7.7194592625388997E-2</v>
      </c>
      <c r="CC12" s="26">
        <v>1.2926933410647899E-2</v>
      </c>
      <c r="CD12" s="26">
        <v>2.9076894608838999E-2</v>
      </c>
      <c r="CE12" s="26">
        <v>4.9965950991787697E-3</v>
      </c>
      <c r="CF12" s="26">
        <v>2.9517176383984999E-2</v>
      </c>
      <c r="CG12" s="26">
        <v>6.7691763099999996E-3</v>
      </c>
      <c r="CH12" s="26">
        <v>0.15619323078535799</v>
      </c>
      <c r="CI12" s="26">
        <v>3.6956549075212911E-2</v>
      </c>
      <c r="CJ12" s="26">
        <v>1.2509169744058977</v>
      </c>
      <c r="CK12" s="26">
        <v>0.25125942395215262</v>
      </c>
      <c r="CL12" s="26">
        <v>2.2148519608532258E-2</v>
      </c>
    </row>
    <row r="13" spans="1:90">
      <c r="A13" s="17" t="s">
        <v>420</v>
      </c>
      <c r="B13" s="52">
        <v>2810.2049999999999</v>
      </c>
      <c r="C13" s="52">
        <v>89.305000000000021</v>
      </c>
      <c r="D13" s="4">
        <v>-1234.405</v>
      </c>
      <c r="E13" s="26" t="s">
        <v>461</v>
      </c>
      <c r="F13" s="26" t="s">
        <v>592</v>
      </c>
      <c r="G13" s="36" t="s">
        <v>421</v>
      </c>
      <c r="H13" s="53" t="s">
        <v>404</v>
      </c>
      <c r="I13" s="83">
        <v>6</v>
      </c>
      <c r="J13" s="22">
        <v>45.868830092305977</v>
      </c>
      <c r="K13" s="20">
        <v>4.9680785059458284E-2</v>
      </c>
      <c r="L13" s="22">
        <v>20.73515747766346</v>
      </c>
      <c r="M13" s="22">
        <v>6.3121702890247278</v>
      </c>
      <c r="N13" s="20">
        <v>9.4801983407923687E-2</v>
      </c>
      <c r="O13" s="22">
        <v>12.040960308872366</v>
      </c>
      <c r="P13" s="22">
        <v>12.269865305016189</v>
      </c>
      <c r="Q13" s="22">
        <v>1.3591171715462671</v>
      </c>
      <c r="R13" s="22">
        <v>9.6344087642370832E-2</v>
      </c>
      <c r="S13" s="22">
        <v>1.0347165123680405E-2</v>
      </c>
      <c r="T13" s="22">
        <v>0.85875037015077549</v>
      </c>
      <c r="U13" s="22">
        <f t="shared" si="0"/>
        <v>99.696025035813193</v>
      </c>
      <c r="V13" s="22">
        <f t="shared" si="1"/>
        <v>98.83727466566242</v>
      </c>
      <c r="W13" s="22">
        <f t="shared" si="2"/>
        <v>1.0117640367793501</v>
      </c>
      <c r="X13" s="22"/>
      <c r="Y13" s="22">
        <f t="shared" si="3"/>
        <v>46.408432696537623</v>
      </c>
      <c r="Z13" s="22">
        <f t="shared" si="4"/>
        <v>5.0265231642124736E-2</v>
      </c>
      <c r="AA13" s="22">
        <f t="shared" si="5"/>
        <v>20.979086632856308</v>
      </c>
      <c r="AB13" s="22">
        <f t="shared" si="6"/>
        <v>6.3864268924623353</v>
      </c>
      <c r="AC13" s="22">
        <f t="shared" si="7"/>
        <v>9.5917237427489838E-2</v>
      </c>
      <c r="AD13" s="22">
        <f t="shared" si="8"/>
        <v>12.182610608804636</v>
      </c>
      <c r="AE13" s="22">
        <f t="shared" si="9"/>
        <v>12.414208451742072</v>
      </c>
      <c r="AF13" s="22">
        <f t="shared" si="10"/>
        <v>1.3751058759397836</v>
      </c>
      <c r="AG13" s="22">
        <f t="shared" si="11"/>
        <v>9.7477483032868614E-2</v>
      </c>
      <c r="AH13" s="22">
        <f t="shared" si="12"/>
        <v>1.046888955475739E-2</v>
      </c>
      <c r="AI13" s="22">
        <f t="shared" si="13"/>
        <v>100</v>
      </c>
      <c r="AJ13" s="22"/>
      <c r="AK13" s="22">
        <f t="shared" si="14"/>
        <v>5.7465069178376096</v>
      </c>
      <c r="AL13" s="22">
        <f t="shared" si="15"/>
        <v>5.4591815719457291</v>
      </c>
      <c r="AM13" s="22">
        <f t="shared" si="16"/>
        <v>0.3189311339399874</v>
      </c>
      <c r="AN13" s="22"/>
      <c r="AO13" s="17" t="s">
        <v>420</v>
      </c>
      <c r="AP13" s="23">
        <v>11.969956513778376</v>
      </c>
      <c r="AQ13" s="54">
        <v>35.736659865688495</v>
      </c>
      <c r="AR13" s="54">
        <v>706.88105015341466</v>
      </c>
      <c r="AS13" s="54">
        <v>27.039350903868986</v>
      </c>
      <c r="AT13" s="54">
        <v>277.82678490956221</v>
      </c>
      <c r="AU13" s="54">
        <v>19.399847753565595</v>
      </c>
      <c r="AV13" s="54">
        <v>30.745076716955307</v>
      </c>
      <c r="AW13" s="54">
        <v>177.883616353203</v>
      </c>
      <c r="AX13" s="54">
        <v>1.7717786188745006</v>
      </c>
      <c r="AY13" s="54">
        <v>3.1539956193760701</v>
      </c>
      <c r="AZ13" s="54">
        <v>30.325812484521094</v>
      </c>
      <c r="BA13" s="55"/>
      <c r="BB13" s="56" t="s">
        <v>420</v>
      </c>
      <c r="BC13" s="26">
        <v>5.6047853124074759E-2</v>
      </c>
      <c r="BD13" s="26">
        <v>49.312880236089704</v>
      </c>
      <c r="BE13" s="26">
        <v>686.00327956909882</v>
      </c>
      <c r="BF13" s="26">
        <v>9.120994965946129E-2</v>
      </c>
      <c r="BG13" s="34">
        <v>6.373906495497236</v>
      </c>
      <c r="BH13" s="26">
        <v>28.854269172994801</v>
      </c>
      <c r="BI13" s="26">
        <v>290.06197207346298</v>
      </c>
      <c r="BJ13" s="26">
        <v>21.052528499708842</v>
      </c>
      <c r="BK13" s="26">
        <v>25.991926156965079</v>
      </c>
      <c r="BL13" s="26">
        <v>13.305085647804413</v>
      </c>
      <c r="BM13" s="26">
        <v>1.7209683840772445</v>
      </c>
      <c r="BN13" s="26">
        <v>188.85130055482998</v>
      </c>
      <c r="BO13" s="26">
        <v>1.4474420459138575</v>
      </c>
      <c r="BP13" s="26">
        <v>3.5394291299373997</v>
      </c>
      <c r="BQ13" s="26">
        <v>0.17823181775334157</v>
      </c>
      <c r="BR13" s="26">
        <v>0.50999981648767467</v>
      </c>
      <c r="BS13" s="26">
        <v>32.178086230914516</v>
      </c>
      <c r="BT13" s="26">
        <v>1.2746404848729429</v>
      </c>
      <c r="BU13" s="26">
        <v>2.3366180905783214</v>
      </c>
      <c r="BV13" s="26">
        <v>0.29963382130119148</v>
      </c>
      <c r="BW13" s="26">
        <v>1.1757878650694302</v>
      </c>
      <c r="BX13" s="26">
        <v>0.26305685182324523</v>
      </c>
      <c r="BY13" s="26">
        <v>0.21028479182906853</v>
      </c>
      <c r="BZ13" s="26">
        <v>0.23764207465902565</v>
      </c>
      <c r="CA13" s="26">
        <v>3.8343339552181804E-2</v>
      </c>
      <c r="CB13" s="26">
        <v>0.28478036993253464</v>
      </c>
      <c r="CC13" s="26">
        <v>5.9982298800215467E-2</v>
      </c>
      <c r="CD13" s="26">
        <v>0.2117796708899253</v>
      </c>
      <c r="CE13" s="26">
        <v>2.8709994934131542E-2</v>
      </c>
      <c r="CF13" s="26">
        <v>0.20581918297277133</v>
      </c>
      <c r="CG13" s="26">
        <v>2.8230162422133356E-2</v>
      </c>
      <c r="CH13" s="26">
        <v>9.1320235339698616E-2</v>
      </c>
      <c r="CI13" s="26">
        <v>1.5861621436599999E-2</v>
      </c>
      <c r="CJ13" s="26">
        <v>1.4169269870005072</v>
      </c>
      <c r="CK13" s="26">
        <v>0.68215008794936005</v>
      </c>
      <c r="CL13" s="26">
        <v>3.1836362713510195E-2</v>
      </c>
    </row>
    <row r="14" spans="1:90">
      <c r="A14" s="17" t="s">
        <v>422</v>
      </c>
      <c r="B14" s="52">
        <v>2810.9050000000002</v>
      </c>
      <c r="C14" s="52">
        <v>90.005000000000294</v>
      </c>
      <c r="D14" s="4">
        <v>-1235.1050000000002</v>
      </c>
      <c r="E14" s="26" t="s">
        <v>461</v>
      </c>
      <c r="F14" s="26" t="s">
        <v>595</v>
      </c>
      <c r="G14" s="36" t="s">
        <v>423</v>
      </c>
      <c r="H14" s="53" t="s">
        <v>404</v>
      </c>
      <c r="I14" s="83">
        <v>6</v>
      </c>
      <c r="J14" s="22">
        <v>45.911172783625915</v>
      </c>
      <c r="K14" s="20">
        <v>6.2152890531523876E-2</v>
      </c>
      <c r="L14" s="22">
        <v>20.559721164738185</v>
      </c>
      <c r="M14" s="22">
        <v>6.158218871136337</v>
      </c>
      <c r="N14" s="20">
        <v>9.7977270403616964E-2</v>
      </c>
      <c r="O14" s="22">
        <v>12.01195233028097</v>
      </c>
      <c r="P14" s="22">
        <v>13.160056020583543</v>
      </c>
      <c r="Q14" s="22">
        <v>1.378840249420622</v>
      </c>
      <c r="R14" s="22">
        <v>0.12880445404931393</v>
      </c>
      <c r="S14" s="22">
        <v>1.7553620646565134E-2</v>
      </c>
      <c r="T14" s="22">
        <v>0.98468271334789215</v>
      </c>
      <c r="U14" s="22">
        <f t="shared" si="0"/>
        <v>100.47113236876447</v>
      </c>
      <c r="V14" s="22">
        <f t="shared" si="1"/>
        <v>99.486449655416578</v>
      </c>
      <c r="W14" s="22">
        <f t="shared" si="2"/>
        <v>1.005162012981287</v>
      </c>
      <c r="X14" s="22"/>
      <c r="Y14" s="22">
        <f t="shared" si="3"/>
        <v>46.148166853521104</v>
      </c>
      <c r="Z14" s="22">
        <f t="shared" si="4"/>
        <v>6.2473724559272116E-2</v>
      </c>
      <c r="AA14" s="22">
        <f t="shared" si="5"/>
        <v>20.665850712282207</v>
      </c>
      <c r="AB14" s="22">
        <f t="shared" si="6"/>
        <v>6.1900076768907493</v>
      </c>
      <c r="AC14" s="22">
        <f t="shared" si="7"/>
        <v>9.8483030345311501E-2</v>
      </c>
      <c r="AD14" s="22">
        <f t="shared" si="8"/>
        <v>12.073958184140482</v>
      </c>
      <c r="AE14" s="22">
        <f t="shared" si="9"/>
        <v>13.22798840059626</v>
      </c>
      <c r="AF14" s="22">
        <f t="shared" si="10"/>
        <v>1.3859578406872524</v>
      </c>
      <c r="AG14" s="22">
        <f t="shared" si="11"/>
        <v>0.12946934431316406</v>
      </c>
      <c r="AH14" s="22">
        <f t="shared" si="12"/>
        <v>1.7644232664211293E-2</v>
      </c>
      <c r="AI14" s="22">
        <f t="shared" si="13"/>
        <v>100.00000000000001</v>
      </c>
      <c r="AJ14" s="22"/>
      <c r="AK14" s="22">
        <f t="shared" si="14"/>
        <v>5.5697689076662966</v>
      </c>
      <c r="AL14" s="22">
        <f t="shared" si="15"/>
        <v>5.2912804622829812</v>
      </c>
      <c r="AM14" s="22">
        <f t="shared" si="16"/>
        <v>0.30912217437548012</v>
      </c>
      <c r="AN14" s="22"/>
      <c r="AO14" s="17" t="s">
        <v>422</v>
      </c>
      <c r="AP14" s="23">
        <v>16.168866496999076</v>
      </c>
      <c r="AQ14" s="54">
        <v>42.297488715841411</v>
      </c>
      <c r="AR14" s="54">
        <v>849.09573844756505</v>
      </c>
      <c r="AS14" s="54">
        <v>27.952905856592722</v>
      </c>
      <c r="AT14" s="54">
        <v>438.8475882063936</v>
      </c>
      <c r="AU14" s="54">
        <v>24.398179643178999</v>
      </c>
      <c r="AV14" s="54">
        <v>23.37692267586225</v>
      </c>
      <c r="AW14" s="54">
        <v>162.04698489680956</v>
      </c>
      <c r="AX14" s="54">
        <v>2.2379335245432066</v>
      </c>
      <c r="AY14" s="54">
        <v>3.3292819078120401</v>
      </c>
      <c r="AZ14" s="54">
        <v>41.146300110320823</v>
      </c>
      <c r="BA14" s="55"/>
      <c r="BB14" s="56" t="s">
        <v>422</v>
      </c>
      <c r="BC14" s="26">
        <v>5.762303170721244E-2</v>
      </c>
      <c r="BD14" s="26">
        <v>46.761542338559003</v>
      </c>
      <c r="BE14" s="26">
        <v>847.39474363128602</v>
      </c>
      <c r="BF14" s="26">
        <v>9.8480556590157795E-2</v>
      </c>
      <c r="BG14" s="34">
        <v>5.630450280406337</v>
      </c>
      <c r="BH14" s="26">
        <v>26.712859659944701</v>
      </c>
      <c r="BI14" s="26">
        <v>427.15255946043698</v>
      </c>
      <c r="BJ14" s="26">
        <v>28.83173784393216</v>
      </c>
      <c r="BK14" s="26">
        <v>25.208184378372099</v>
      </c>
      <c r="BL14" s="26">
        <v>11.137713107987764</v>
      </c>
      <c r="BM14" s="26">
        <v>2.4785765572800749</v>
      </c>
      <c r="BN14" s="26">
        <v>162.96849471977771</v>
      </c>
      <c r="BO14" s="26">
        <v>1.6092507829984692</v>
      </c>
      <c r="BP14" s="26">
        <v>3.386222186068879</v>
      </c>
      <c r="BQ14" s="26">
        <v>0.38348548010463945</v>
      </c>
      <c r="BR14" s="26">
        <v>0.61564636402223472</v>
      </c>
      <c r="BS14" s="26">
        <v>39.585033937343702</v>
      </c>
      <c r="BT14" s="26">
        <v>1.7864191898756578</v>
      </c>
      <c r="BU14" s="26">
        <v>3.165009285827205</v>
      </c>
      <c r="BV14" s="26">
        <v>0.41158435426925871</v>
      </c>
      <c r="BW14" s="26">
        <v>1.5215834644428883</v>
      </c>
      <c r="BX14" s="26">
        <v>0.31575443284108973</v>
      </c>
      <c r="BY14" s="26">
        <v>0.21630732082342063</v>
      </c>
      <c r="BZ14" s="26">
        <v>0.23719200606329777</v>
      </c>
      <c r="CA14" s="26">
        <v>4.7694739801683629E-2</v>
      </c>
      <c r="CB14" s="26">
        <v>0.37144359604605115</v>
      </c>
      <c r="CC14" s="26">
        <v>7.4192663601722192E-2</v>
      </c>
      <c r="CD14" s="26">
        <v>0.22677930283797915</v>
      </c>
      <c r="CE14" s="26">
        <v>3.1046950494177088E-2</v>
      </c>
      <c r="CF14" s="26">
        <v>0.23198796526114027</v>
      </c>
      <c r="CG14" s="26">
        <v>3.6352575172976E-2</v>
      </c>
      <c r="CH14" s="26">
        <v>6.8689926421535569E-2</v>
      </c>
      <c r="CI14" s="26">
        <v>2.5588469605740474E-2</v>
      </c>
      <c r="CJ14" s="26">
        <v>1.0469163905522216</v>
      </c>
      <c r="CK14" s="26">
        <v>0.23291132940817999</v>
      </c>
      <c r="CL14" s="26">
        <v>5.3123389219711825E-2</v>
      </c>
    </row>
    <row r="15" spans="1:90">
      <c r="A15" s="17" t="s">
        <v>424</v>
      </c>
      <c r="B15" s="52">
        <v>2815.63</v>
      </c>
      <c r="C15" s="52">
        <v>94.730000000000203</v>
      </c>
      <c r="D15" s="4">
        <v>-1239.8300000000002</v>
      </c>
      <c r="E15" s="26" t="s">
        <v>461</v>
      </c>
      <c r="F15" s="26" t="s">
        <v>595</v>
      </c>
      <c r="G15" s="36" t="s">
        <v>425</v>
      </c>
      <c r="H15" s="53" t="s">
        <v>404</v>
      </c>
      <c r="I15" s="83">
        <v>6</v>
      </c>
      <c r="J15" s="22">
        <v>46.597528302066316</v>
      </c>
      <c r="K15" s="20">
        <v>0.1032672725043778</v>
      </c>
      <c r="L15" s="22">
        <v>16.184414489211676</v>
      </c>
      <c r="M15" s="22">
        <v>6.9807452843891733</v>
      </c>
      <c r="N15" s="20">
        <v>0.12065716065087481</v>
      </c>
      <c r="O15" s="22">
        <v>13.115650820611922</v>
      </c>
      <c r="P15" s="22">
        <v>13.745564077934032</v>
      </c>
      <c r="Q15" s="22">
        <v>1.6781998005741303</v>
      </c>
      <c r="R15" s="22">
        <v>6.4488784736743202E-2</v>
      </c>
      <c r="S15" s="22">
        <v>1.5228576124047792E-2</v>
      </c>
      <c r="T15" s="22">
        <v>0.13809429867826889</v>
      </c>
      <c r="U15" s="22">
        <f t="shared" si="0"/>
        <v>98.743838867481557</v>
      </c>
      <c r="V15" s="22">
        <f t="shared" si="1"/>
        <v>98.605744568803289</v>
      </c>
      <c r="W15" s="22">
        <f t="shared" si="2"/>
        <v>1.0141396978167316</v>
      </c>
      <c r="X15" s="22"/>
      <c r="Y15" s="22">
        <f t="shared" si="3"/>
        <v>47.256403271264134</v>
      </c>
      <c r="Z15" s="22">
        <f t="shared" si="4"/>
        <v>0.10472744053194778</v>
      </c>
      <c r="AA15" s="22">
        <f t="shared" si="5"/>
        <v>16.413257219429862</v>
      </c>
      <c r="AB15" s="22">
        <f t="shared" si="6"/>
        <v>7.0794509132460108</v>
      </c>
      <c r="AC15" s="22">
        <f t="shared" si="7"/>
        <v>0.12236321644190302</v>
      </c>
      <c r="AD15" s="22">
        <f t="shared" si="8"/>
        <v>13.301102159885144</v>
      </c>
      <c r="AE15" s="22">
        <f t="shared" si="9"/>
        <v>13.939922200316541</v>
      </c>
      <c r="AF15" s="22">
        <f t="shared" si="10"/>
        <v>1.7019290386303478</v>
      </c>
      <c r="AG15" s="22">
        <f t="shared" si="11"/>
        <v>6.5400636665489009E-2</v>
      </c>
      <c r="AH15" s="22">
        <f t="shared" si="12"/>
        <v>1.5443903588620921E-2</v>
      </c>
      <c r="AI15" s="22">
        <f t="shared" si="13"/>
        <v>100</v>
      </c>
      <c r="AJ15" s="22"/>
      <c r="AK15" s="22">
        <f t="shared" si="14"/>
        <v>6.3700899317387609</v>
      </c>
      <c r="AL15" s="22">
        <f t="shared" si="15"/>
        <v>6.0515854351518223</v>
      </c>
      <c r="AM15" s="22">
        <f t="shared" si="16"/>
        <v>0.35353999121150187</v>
      </c>
      <c r="AN15" s="22"/>
      <c r="AO15" s="17" t="s">
        <v>424</v>
      </c>
      <c r="AP15" s="23">
        <v>27.293990959561206</v>
      </c>
      <c r="AQ15" s="54">
        <v>110.09490168231697</v>
      </c>
      <c r="AR15" s="54">
        <v>1529.7229692620988</v>
      </c>
      <c r="AS15" s="54">
        <v>28.678831440200522</v>
      </c>
      <c r="AT15" s="54">
        <v>287.07743684696572</v>
      </c>
      <c r="AU15" s="54">
        <v>35.982088939403617</v>
      </c>
      <c r="AV15" s="54">
        <v>33.556753979107413</v>
      </c>
      <c r="AW15" s="54">
        <v>139.0204148583835</v>
      </c>
      <c r="AX15" s="54">
        <v>3.8388630279414713</v>
      </c>
      <c r="AY15" s="54">
        <v>2.7777631060186021</v>
      </c>
      <c r="AZ15" s="54">
        <v>26.803229521153899</v>
      </c>
      <c r="BA15" s="55"/>
      <c r="BB15" s="56" t="s">
        <v>424</v>
      </c>
      <c r="BC15" s="26">
        <v>0.10118360739442746</v>
      </c>
      <c r="BD15" s="26">
        <v>110.72613264002489</v>
      </c>
      <c r="BE15" s="26">
        <v>1522.5493810170565</v>
      </c>
      <c r="BF15" s="26">
        <v>0.11520876835835676</v>
      </c>
      <c r="BG15" s="34">
        <v>6.8100025272867963</v>
      </c>
      <c r="BH15" s="26">
        <v>28.201374688728411</v>
      </c>
      <c r="BI15" s="26">
        <v>305.94435805757206</v>
      </c>
      <c r="BJ15" s="26">
        <v>29.319187669984768</v>
      </c>
      <c r="BK15" s="26">
        <v>32.048514058068875</v>
      </c>
      <c r="BL15" s="26">
        <v>11.444955755296567</v>
      </c>
      <c r="BM15" s="26">
        <v>1.0362159626799181</v>
      </c>
      <c r="BN15" s="26">
        <v>140.21699398720006</v>
      </c>
      <c r="BO15" s="26">
        <v>3.3251322156159651</v>
      </c>
      <c r="BP15" s="26">
        <v>2.58074675387022</v>
      </c>
      <c r="BQ15" s="26">
        <v>0.28599711350564638</v>
      </c>
      <c r="BR15" s="26">
        <v>3.1730531013425295E-2</v>
      </c>
      <c r="BS15" s="26">
        <v>26.892668543567321</v>
      </c>
      <c r="BT15" s="26">
        <v>1.490896996069623</v>
      </c>
      <c r="BU15" s="26">
        <v>3.0059965477709443</v>
      </c>
      <c r="BV15" s="26">
        <v>0.38987691688072362</v>
      </c>
      <c r="BW15" s="26">
        <v>1.6768486215656266</v>
      </c>
      <c r="BX15" s="26">
        <v>0.42300648047438516</v>
      </c>
      <c r="BY15" s="26">
        <v>0.2643330516013031</v>
      </c>
      <c r="BZ15" s="26">
        <v>0.47520571370529385</v>
      </c>
      <c r="CA15" s="26">
        <v>8.7632994489598479E-2</v>
      </c>
      <c r="CB15" s="26">
        <v>0.68408393088619035</v>
      </c>
      <c r="CC15" s="26">
        <v>0.13138457954920885</v>
      </c>
      <c r="CD15" s="26">
        <v>0.44133111102764416</v>
      </c>
      <c r="CE15" s="26">
        <v>6.3603321148023043E-2</v>
      </c>
      <c r="CF15" s="26">
        <v>0.47483062907848489</v>
      </c>
      <c r="CG15" s="26">
        <v>6.6451125863591087E-2</v>
      </c>
      <c r="CH15" s="26">
        <v>6.9025747335212079E-2</v>
      </c>
      <c r="CI15" s="26">
        <v>3.2150256740862033E-2</v>
      </c>
      <c r="CJ15" s="26">
        <v>1.0989693521426418</v>
      </c>
      <c r="CK15" s="26">
        <v>0.82292170022029332</v>
      </c>
      <c r="CL15" s="26">
        <v>5.2744121976921778E-2</v>
      </c>
    </row>
    <row r="16" spans="1:90">
      <c r="A16" s="41" t="s">
        <v>426</v>
      </c>
      <c r="B16" s="26">
        <v>2877.77</v>
      </c>
      <c r="C16" s="26" t="s">
        <v>473</v>
      </c>
      <c r="D16" s="4">
        <v>-1250.0150000000001</v>
      </c>
      <c r="E16" s="26" t="s">
        <v>461</v>
      </c>
      <c r="F16" s="26" t="s">
        <v>596</v>
      </c>
      <c r="G16" s="36" t="s">
        <v>427</v>
      </c>
      <c r="H16" s="9" t="s">
        <v>171</v>
      </c>
      <c r="I16" s="32">
        <v>7</v>
      </c>
      <c r="J16" s="26">
        <v>54.679251867319927</v>
      </c>
      <c r="K16" s="26">
        <v>0.25991256770752647</v>
      </c>
      <c r="L16" s="26">
        <v>19.020118340181885</v>
      </c>
      <c r="M16" s="26">
        <v>7.6324293537641692</v>
      </c>
      <c r="N16" s="26">
        <v>9.6093962510209421E-2</v>
      </c>
      <c r="O16" s="26">
        <v>5.9773760992421749</v>
      </c>
      <c r="P16" s="26">
        <v>7.9046625127397681</v>
      </c>
      <c r="Q16" s="26">
        <v>1.5338377451066645</v>
      </c>
      <c r="R16" s="26">
        <v>1.2989012424919357</v>
      </c>
      <c r="S16" s="26">
        <v>2.1008249847419721E-2</v>
      </c>
      <c r="T16" s="26">
        <v>0.91472410740662868</v>
      </c>
      <c r="U16" s="22">
        <f>SUM(J16:T16)</f>
        <v>99.338316048318305</v>
      </c>
      <c r="V16" s="22">
        <v>98.423591940911678</v>
      </c>
      <c r="W16" s="22">
        <v>1.0160165670445629</v>
      </c>
      <c r="X16" s="22"/>
      <c r="Y16" s="22">
        <v>55.555025770799396</v>
      </c>
      <c r="Z16" s="22">
        <v>0.26407547477393856</v>
      </c>
      <c r="AA16" s="22">
        <v>19.324755340772928</v>
      </c>
      <c r="AB16" s="22">
        <v>7.7546746702216227</v>
      </c>
      <c r="AC16" s="22">
        <v>9.7633057903331905E-2</v>
      </c>
      <c r="AD16" s="22">
        <v>6.0731131442862551</v>
      </c>
      <c r="AE16" s="22">
        <v>8.0312680698397081</v>
      </c>
      <c r="AF16" s="22">
        <v>1.5584045601866465</v>
      </c>
      <c r="AG16" s="22">
        <v>1.3197051813265739</v>
      </c>
      <c r="AH16" s="22">
        <v>2.1344729889589846E-2</v>
      </c>
      <c r="AI16" s="22">
        <v>99.999999999999986</v>
      </c>
      <c r="AJ16" s="22"/>
      <c r="AK16" s="22">
        <v>6.9776562682654166</v>
      </c>
      <c r="AL16" s="22">
        <v>6.6287734548521451</v>
      </c>
      <c r="AM16" s="22">
        <v>0.38725992288873146</v>
      </c>
      <c r="AN16" s="22"/>
      <c r="AO16" s="41" t="s">
        <v>437</v>
      </c>
      <c r="AP16" s="55">
        <v>5.4734702754552504</v>
      </c>
      <c r="AQ16" s="55">
        <v>29.597446311217738</v>
      </c>
      <c r="AR16" s="55">
        <v>53.756767855601588</v>
      </c>
      <c r="AS16" s="55">
        <v>33.736024319642638</v>
      </c>
      <c r="AT16" s="55">
        <v>2215.15915480992</v>
      </c>
      <c r="AU16" s="55">
        <v>25.217068092760002</v>
      </c>
      <c r="AV16" s="55">
        <v>111.795047669174</v>
      </c>
      <c r="AW16" s="55">
        <v>174.972728468231</v>
      </c>
      <c r="AX16" s="55">
        <v>9.3660355021225996</v>
      </c>
      <c r="AY16" s="55">
        <v>68.983509623160899</v>
      </c>
      <c r="AZ16" s="55">
        <v>404.21026828324705</v>
      </c>
      <c r="BA16" s="55"/>
      <c r="BB16" s="56" t="s">
        <v>438</v>
      </c>
      <c r="BC16" s="26">
        <v>0.24878933590558966</v>
      </c>
      <c r="BD16" s="26">
        <v>30.806410965789201</v>
      </c>
      <c r="BE16" s="26">
        <v>50.403017282497302</v>
      </c>
      <c r="BF16" s="26">
        <v>8.0777349786644956E-2</v>
      </c>
      <c r="BG16" s="26">
        <v>9.1335176454439253</v>
      </c>
      <c r="BH16" s="26">
        <v>32.136782307060002</v>
      </c>
      <c r="BI16" s="26">
        <v>2218.7019789341498</v>
      </c>
      <c r="BJ16" s="26">
        <v>27.722995168508511</v>
      </c>
      <c r="BK16" s="26">
        <v>107.35353983212676</v>
      </c>
      <c r="BL16" s="26">
        <v>11.667848718899853</v>
      </c>
      <c r="BM16" s="26">
        <v>49.381887240018415</v>
      </c>
      <c r="BN16" s="26">
        <v>171.10773108535807</v>
      </c>
      <c r="BO16" s="26">
        <v>9.2739617188421359</v>
      </c>
      <c r="BP16" s="26">
        <v>66.191301599743781</v>
      </c>
      <c r="BQ16" s="26">
        <v>4.0275531322375597</v>
      </c>
      <c r="BR16" s="26">
        <v>2.4672390802789526</v>
      </c>
      <c r="BS16" s="26">
        <v>393.20463551515098</v>
      </c>
      <c r="BT16" s="26">
        <v>7.8572261199951701</v>
      </c>
      <c r="BU16" s="26">
        <v>14.543859229037775</v>
      </c>
      <c r="BV16" s="26">
        <v>1.7936602329998925</v>
      </c>
      <c r="BW16" s="26">
        <v>7.319662531720236</v>
      </c>
      <c r="BX16" s="26">
        <v>1.6787075833177549</v>
      </c>
      <c r="BY16" s="26">
        <v>0.88879209433744477</v>
      </c>
      <c r="BZ16" s="26">
        <v>1.5349857805591773</v>
      </c>
      <c r="CA16" s="26">
        <v>0.28255123676459604</v>
      </c>
      <c r="CB16" s="26">
        <v>1.3578203326708977</v>
      </c>
      <c r="CC16" s="26">
        <v>0.28000699894973352</v>
      </c>
      <c r="CD16" s="26">
        <v>0.82092967380636628</v>
      </c>
      <c r="CE16" s="26">
        <v>0.13157284755956483</v>
      </c>
      <c r="CF16" s="26">
        <v>0.77860441800374403</v>
      </c>
      <c r="CG16" s="26">
        <v>0.13119789452201983</v>
      </c>
      <c r="CH16" s="26">
        <v>1.6537112798783922</v>
      </c>
      <c r="CI16" s="26">
        <v>0.21409767940864699</v>
      </c>
      <c r="CJ16" s="26">
        <v>18.743894565106029</v>
      </c>
      <c r="CK16" s="26">
        <v>1.2435111068935831</v>
      </c>
      <c r="CL16" s="26">
        <v>0.28784456798528957</v>
      </c>
    </row>
    <row r="17" spans="1:90">
      <c r="A17" s="17" t="s">
        <v>429</v>
      </c>
      <c r="B17" s="52">
        <v>2840.06</v>
      </c>
      <c r="C17" s="26">
        <v>116.21000000000004</v>
      </c>
      <c r="D17" s="4">
        <v>-1264.26</v>
      </c>
      <c r="E17" s="26" t="s">
        <v>461</v>
      </c>
      <c r="F17" s="26" t="s">
        <v>592</v>
      </c>
      <c r="G17" s="36" t="s">
        <v>289</v>
      </c>
      <c r="H17" s="53" t="s">
        <v>404</v>
      </c>
      <c r="I17" s="83">
        <v>6</v>
      </c>
      <c r="J17" s="22">
        <v>47.636712767707699</v>
      </c>
      <c r="K17" s="20">
        <v>8.0553418677145189E-2</v>
      </c>
      <c r="L17" s="22">
        <v>20.078563845772276</v>
      </c>
      <c r="M17" s="22">
        <v>6.8817065702222067</v>
      </c>
      <c r="N17" s="20">
        <v>0.10626275344041057</v>
      </c>
      <c r="O17" s="22">
        <v>11.383188965593391</v>
      </c>
      <c r="P17" s="22">
        <v>10.827745645533991</v>
      </c>
      <c r="Q17" s="22">
        <v>1.8858581387160425</v>
      </c>
      <c r="R17" s="22">
        <v>0.10327824144026072</v>
      </c>
      <c r="S17" s="22">
        <v>1.3350523106427085E-2</v>
      </c>
      <c r="T17" s="22">
        <v>3.8365624400447697E-2</v>
      </c>
      <c r="U17" s="22">
        <f t="shared" si="0"/>
        <v>99.0355864946103</v>
      </c>
      <c r="V17" s="22">
        <f t="shared" si="1"/>
        <v>98.997220870209858</v>
      </c>
      <c r="W17" s="22">
        <f t="shared" si="2"/>
        <v>1.0101293664708511</v>
      </c>
      <c r="X17" s="22"/>
      <c r="Y17" s="22">
        <f t="shared" si="3"/>
        <v>48.119242488798477</v>
      </c>
      <c r="Z17" s="22">
        <f t="shared" si="4"/>
        <v>8.1369373775405887E-2</v>
      </c>
      <c r="AA17" s="22">
        <f t="shared" si="5"/>
        <v>20.281946977174485</v>
      </c>
      <c r="AB17" s="22">
        <f t="shared" si="6"/>
        <v>6.9514138980168507</v>
      </c>
      <c r="AC17" s="22">
        <f t="shared" si="7"/>
        <v>0.10733912781221018</v>
      </c>
      <c r="AD17" s="22">
        <f t="shared" si="8"/>
        <v>11.498493458232835</v>
      </c>
      <c r="AE17" s="22">
        <f t="shared" si="9"/>
        <v>10.937423849230766</v>
      </c>
      <c r="AF17" s="22">
        <f t="shared" si="10"/>
        <v>1.9049606869151343</v>
      </c>
      <c r="AG17" s="22">
        <f t="shared" si="11"/>
        <v>0.10432438459627416</v>
      </c>
      <c r="AH17" s="22">
        <f t="shared" si="12"/>
        <v>1.348575544754965E-2</v>
      </c>
      <c r="AI17" s="22">
        <f t="shared" si="13"/>
        <v>100</v>
      </c>
      <c r="AJ17" s="22"/>
      <c r="AK17" s="22">
        <f t="shared" si="14"/>
        <v>6.2548822254355629</v>
      </c>
      <c r="AL17" s="22">
        <f t="shared" si="15"/>
        <v>5.9421381141637841</v>
      </c>
      <c r="AM17" s="22">
        <f t="shared" si="16"/>
        <v>0.34714596351167454</v>
      </c>
      <c r="AN17" s="22"/>
      <c r="AO17" s="17" t="s">
        <v>429</v>
      </c>
      <c r="AP17" s="23">
        <v>11.416893504089172</v>
      </c>
      <c r="AQ17" s="54">
        <v>30.615610704764421</v>
      </c>
      <c r="AR17" s="54">
        <v>502.55679551652776</v>
      </c>
      <c r="AS17" s="54">
        <v>27.949337750113248</v>
      </c>
      <c r="AT17" s="54">
        <v>243.19884360315746</v>
      </c>
      <c r="AU17" s="54">
        <v>15.6414371922532</v>
      </c>
      <c r="AV17" s="54">
        <v>29.420303552944741</v>
      </c>
      <c r="AW17" s="54">
        <v>167.65134223638313</v>
      </c>
      <c r="AX17" s="54">
        <v>2.1071548189047706</v>
      </c>
      <c r="AY17" s="54">
        <v>2.6004514769509894</v>
      </c>
      <c r="AZ17" s="54">
        <v>40.465752221245666</v>
      </c>
      <c r="BA17" s="55"/>
      <c r="BB17" s="56" t="s">
        <v>429</v>
      </c>
      <c r="BC17" s="26">
        <v>7.3756005912819819E-2</v>
      </c>
      <c r="BD17" s="26">
        <v>32.070766763186001</v>
      </c>
      <c r="BE17" s="26">
        <v>512.71659739069128</v>
      </c>
      <c r="BF17" s="26">
        <v>0.10005734232340599</v>
      </c>
      <c r="BG17" s="34">
        <v>6.5254403255742526</v>
      </c>
      <c r="BH17" s="26">
        <v>25.109085657930201</v>
      </c>
      <c r="BI17" s="26">
        <v>249.46986696437909</v>
      </c>
      <c r="BJ17" s="26">
        <v>18.559344268145523</v>
      </c>
      <c r="BK17" s="26">
        <v>25.709836897978359</v>
      </c>
      <c r="BL17" s="26">
        <v>12.50898055479886</v>
      </c>
      <c r="BM17" s="26">
        <v>1.4543991382608261</v>
      </c>
      <c r="BN17" s="26">
        <v>174.44545747036668</v>
      </c>
      <c r="BO17" s="26">
        <v>1.3336436320498073</v>
      </c>
      <c r="BP17" s="26">
        <v>3.2793345072044087</v>
      </c>
      <c r="BQ17" s="26">
        <v>0.19739249800238801</v>
      </c>
      <c r="BR17" s="26">
        <v>6.8177342846917038E-2</v>
      </c>
      <c r="BS17" s="26">
        <v>36.818878688516072</v>
      </c>
      <c r="BT17" s="26">
        <v>1.4418149845194339</v>
      </c>
      <c r="BU17" s="26">
        <v>2.6869216247778089</v>
      </c>
      <c r="BV17" s="26">
        <v>0.33022904089342209</v>
      </c>
      <c r="BW17" s="26">
        <v>1.128965837050242</v>
      </c>
      <c r="BX17" s="26">
        <v>0.25240344120960739</v>
      </c>
      <c r="BY17" s="26">
        <v>0.22624503778279162</v>
      </c>
      <c r="BZ17" s="26">
        <v>0.225383862751177</v>
      </c>
      <c r="CA17" s="26">
        <v>3.9278728399251367E-2</v>
      </c>
      <c r="CB17" s="26">
        <v>0.30465240683652012</v>
      </c>
      <c r="CC17" s="26">
        <v>6.4201494552632549E-2</v>
      </c>
      <c r="CD17" s="26">
        <v>0.22076781866909129</v>
      </c>
      <c r="CE17" s="26">
        <v>3.2323164726284478E-2</v>
      </c>
      <c r="CF17" s="26">
        <v>0.25795730681708817</v>
      </c>
      <c r="CG17" s="26">
        <v>3.9585746437096503E-2</v>
      </c>
      <c r="CH17" s="26">
        <v>6.7828503959917019E-2</v>
      </c>
      <c r="CI17" s="26">
        <v>1.7944605394206E-2</v>
      </c>
      <c r="CJ17" s="26">
        <v>0.72133059643358022</v>
      </c>
      <c r="CK17" s="26">
        <v>0.37263338480662966</v>
      </c>
      <c r="CL17" s="26">
        <v>7.0992994395737877E-2</v>
      </c>
    </row>
    <row r="18" spans="1:90">
      <c r="A18" s="17" t="s">
        <v>430</v>
      </c>
      <c r="B18" s="52">
        <v>2850.38</v>
      </c>
      <c r="C18" s="52">
        <v>126.5300000000002</v>
      </c>
      <c r="D18" s="4">
        <v>-1274.5800000000002</v>
      </c>
      <c r="E18" s="26" t="s">
        <v>461</v>
      </c>
      <c r="F18" s="26" t="s">
        <v>594</v>
      </c>
      <c r="G18" s="36" t="s">
        <v>431</v>
      </c>
      <c r="H18" s="53" t="s">
        <v>404</v>
      </c>
      <c r="I18" s="83">
        <v>6</v>
      </c>
      <c r="J18" s="22">
        <v>48.638771279886569</v>
      </c>
      <c r="K18" s="20">
        <v>0.10293115851773103</v>
      </c>
      <c r="L18" s="22">
        <v>17.239563644793623</v>
      </c>
      <c r="M18" s="22">
        <v>7.8806624381623775</v>
      </c>
      <c r="N18" s="20">
        <v>0.13171389193578212</v>
      </c>
      <c r="O18" s="22">
        <v>16.286422669920196</v>
      </c>
      <c r="P18" s="22">
        <v>9.3391418754358231</v>
      </c>
      <c r="Q18" s="22">
        <v>1.3093445274361171</v>
      </c>
      <c r="R18" s="22">
        <v>0.12424465272956985</v>
      </c>
      <c r="S18" s="22">
        <v>1.627980250144815E-2</v>
      </c>
      <c r="T18" s="22">
        <v>0.18552875695724277</v>
      </c>
      <c r="U18" s="22">
        <f t="shared" si="0"/>
        <v>101.25460469827648</v>
      </c>
      <c r="V18" s="22">
        <f t="shared" si="1"/>
        <v>101.06907594131924</v>
      </c>
      <c r="W18" s="22">
        <f t="shared" si="2"/>
        <v>0.98942232397632734</v>
      </c>
      <c r="X18" s="22"/>
      <c r="Y18" s="22">
        <f t="shared" si="3"/>
        <v>48.124286115098414</v>
      </c>
      <c r="Z18" s="22">
        <f t="shared" si="4"/>
        <v>0.10184238607018918</v>
      </c>
      <c r="AA18" s="22">
        <f t="shared" si="5"/>
        <v>17.057209125769511</v>
      </c>
      <c r="AB18" s="22">
        <f t="shared" si="6"/>
        <v>7.7973033440395696</v>
      </c>
      <c r="AC18" s="22">
        <f t="shared" si="7"/>
        <v>0.13032066505906839</v>
      </c>
      <c r="AD18" s="22">
        <f t="shared" si="8"/>
        <v>16.114150167333182</v>
      </c>
      <c r="AE18" s="22">
        <f t="shared" si="9"/>
        <v>9.2403554583383478</v>
      </c>
      <c r="AF18" s="22">
        <f t="shared" si="10"/>
        <v>1.2954947052215291</v>
      </c>
      <c r="AG18" s="22">
        <f t="shared" si="11"/>
        <v>0.12293043304532274</v>
      </c>
      <c r="AH18" s="22">
        <f t="shared" si="12"/>
        <v>1.6107600024858455E-2</v>
      </c>
      <c r="AI18" s="22">
        <f t="shared" si="13"/>
        <v>100</v>
      </c>
      <c r="AJ18" s="22"/>
      <c r="AK18" s="22">
        <f t="shared" si="14"/>
        <v>7.0160135489668054</v>
      </c>
      <c r="AL18" s="22">
        <f t="shared" si="15"/>
        <v>6.6652128715184649</v>
      </c>
      <c r="AM18" s="22">
        <f t="shared" si="16"/>
        <v>0.38938875196765804</v>
      </c>
      <c r="AN18" s="22"/>
      <c r="AO18" s="17" t="s">
        <v>430</v>
      </c>
      <c r="AP18" s="23">
        <v>17.044261786973376</v>
      </c>
      <c r="AQ18" s="54">
        <v>77.009775977205024</v>
      </c>
      <c r="AR18" s="54">
        <v>915.9131405986459</v>
      </c>
      <c r="AS18" s="54">
        <v>34.714332775196844</v>
      </c>
      <c r="AT18" s="54">
        <v>257.05993201522398</v>
      </c>
      <c r="AU18" s="54">
        <v>18.937239404283453</v>
      </c>
      <c r="AV18" s="54">
        <v>35.804308071651171</v>
      </c>
      <c r="AW18" s="54">
        <v>165.271936433018</v>
      </c>
      <c r="AX18" s="54">
        <v>2.9571953020742177</v>
      </c>
      <c r="AY18" s="54">
        <v>7.4061274634516741</v>
      </c>
      <c r="AZ18" s="54">
        <v>35.93430757211253</v>
      </c>
      <c r="BA18" s="55"/>
      <c r="BB18" s="56" t="s">
        <v>430</v>
      </c>
      <c r="BC18" s="26">
        <v>0.1141016406562626</v>
      </c>
      <c r="BD18" s="26">
        <v>82.327901083628362</v>
      </c>
      <c r="BE18" s="26">
        <v>921.18738743131496</v>
      </c>
      <c r="BF18" s="26">
        <v>0.13596005210594886</v>
      </c>
      <c r="BG18" s="34">
        <v>8.1421671847547046</v>
      </c>
      <c r="BH18" s="26">
        <v>35.330549362414402</v>
      </c>
      <c r="BI18" s="26">
        <v>267.57176457424998</v>
      </c>
      <c r="BJ18" s="26">
        <v>16.453825522693094</v>
      </c>
      <c r="BK18" s="26">
        <v>39.720993212905299</v>
      </c>
      <c r="BL18" s="26">
        <v>12.082304771956451</v>
      </c>
      <c r="BM18" s="26">
        <v>2.1605041203955406</v>
      </c>
      <c r="BN18" s="26">
        <v>167.74359322617892</v>
      </c>
      <c r="BO18" s="26">
        <v>2.6496468445957904</v>
      </c>
      <c r="BP18" s="26">
        <v>9.0762278241005703</v>
      </c>
      <c r="BQ18" s="26">
        <v>0.89816217300632017</v>
      </c>
      <c r="BR18" s="26">
        <v>0.35379145455190131</v>
      </c>
      <c r="BS18" s="26">
        <v>40.143562014704102</v>
      </c>
      <c r="BT18" s="26">
        <v>1.803587423565447</v>
      </c>
      <c r="BU18" s="26">
        <v>3.4177289689804491</v>
      </c>
      <c r="BV18" s="26">
        <v>0.44388539271908034</v>
      </c>
      <c r="BW18" s="26">
        <v>1.6720908120574003</v>
      </c>
      <c r="BX18" s="26">
        <v>0.36818218106002143</v>
      </c>
      <c r="BY18" s="26">
        <v>0.24662294008512514</v>
      </c>
      <c r="BZ18" s="26">
        <v>0.35029719707384432</v>
      </c>
      <c r="CA18" s="26">
        <v>7.4177565520427244E-2</v>
      </c>
      <c r="CB18" s="26">
        <v>0.47721215509865272</v>
      </c>
      <c r="CC18" s="26">
        <v>0.10393100875028596</v>
      </c>
      <c r="CD18" s="26">
        <v>0.35863100415032306</v>
      </c>
      <c r="CE18" s="26">
        <v>4.9880439790315187E-2</v>
      </c>
      <c r="CF18" s="26">
        <v>0.38875006026857845</v>
      </c>
      <c r="CG18" s="26">
        <v>7.2292226018710215E-2</v>
      </c>
      <c r="CH18" s="26">
        <v>0.24927176611833352</v>
      </c>
      <c r="CI18" s="26">
        <v>4.5345723453186382E-2</v>
      </c>
      <c r="CJ18" s="26">
        <v>5.1955160385842207</v>
      </c>
      <c r="CK18" s="26">
        <v>1.2972327075123358</v>
      </c>
      <c r="CL18" s="26">
        <v>8.8427275510903611E-2</v>
      </c>
    </row>
    <row r="19" spans="1:90">
      <c r="A19" s="41" t="s">
        <v>432</v>
      </c>
      <c r="B19" s="26">
        <v>2861.2950000000001</v>
      </c>
      <c r="C19" s="52">
        <v>137.44999999999999</v>
      </c>
      <c r="D19" s="97">
        <v>-1285.4950000000001</v>
      </c>
      <c r="E19" s="26" t="s">
        <v>461</v>
      </c>
      <c r="F19" s="26" t="s">
        <v>594</v>
      </c>
      <c r="G19" s="36" t="s">
        <v>433</v>
      </c>
      <c r="H19" s="107" t="s">
        <v>171</v>
      </c>
      <c r="I19" s="32">
        <v>7</v>
      </c>
      <c r="J19" s="26">
        <v>47.838532457370576</v>
      </c>
      <c r="K19" s="26">
        <v>5.016078133191898E-2</v>
      </c>
      <c r="L19" s="26">
        <v>21.15874257345995</v>
      </c>
      <c r="M19" s="26">
        <v>6.0390060987436938</v>
      </c>
      <c r="N19" s="26">
        <v>9.1819422874052814E-2</v>
      </c>
      <c r="O19" s="26">
        <v>12.299720282603612</v>
      </c>
      <c r="P19" s="26">
        <v>10.244722789228797</v>
      </c>
      <c r="Q19" s="26">
        <v>0.61135631804581114</v>
      </c>
      <c r="R19" s="26">
        <v>0.54472656716810042</v>
      </c>
      <c r="S19" s="26">
        <v>1.1200623105825877E-2</v>
      </c>
      <c r="T19" s="26">
        <v>1.7578706922234444</v>
      </c>
      <c r="U19" s="22">
        <f t="shared" si="0"/>
        <v>100.64785860615579</v>
      </c>
      <c r="V19" s="22">
        <f t="shared" si="1"/>
        <v>98.889987913932345</v>
      </c>
      <c r="W19" s="22">
        <f t="shared" si="2"/>
        <v>1.0112247165712442</v>
      </c>
      <c r="X19" s="22"/>
      <c r="Y19" s="22">
        <f t="shared" si="3"/>
        <v>48.375506425388828</v>
      </c>
      <c r="Z19" s="22">
        <f t="shared" si="4"/>
        <v>5.0723821885361932E-2</v>
      </c>
      <c r="AA19" s="22">
        <f t="shared" si="5"/>
        <v>21.396243461850958</v>
      </c>
      <c r="AB19" s="22">
        <f t="shared" si="6"/>
        <v>6.1067922305741069</v>
      </c>
      <c r="AC19" s="22">
        <f t="shared" si="7"/>
        <v>9.2850069871549271E-2</v>
      </c>
      <c r="AD19" s="22">
        <f t="shared" si="8"/>
        <v>12.437781156681423</v>
      </c>
      <c r="AE19" s="22">
        <f t="shared" si="9"/>
        <v>10.359716898888857</v>
      </c>
      <c r="AF19" s="22">
        <f t="shared" si="10"/>
        <v>0.61821861943991485</v>
      </c>
      <c r="AG19" s="22">
        <f t="shared" si="11"/>
        <v>0.55084096849338915</v>
      </c>
      <c r="AH19" s="22">
        <f t="shared" si="12"/>
        <v>1.1326346925610102E-2</v>
      </c>
      <c r="AI19" s="22">
        <f t="shared" si="13"/>
        <v>100</v>
      </c>
      <c r="AJ19" s="22"/>
      <c r="AK19" s="22">
        <f t="shared" si="14"/>
        <v>5.4948916490705813</v>
      </c>
      <c r="AL19" s="22">
        <f t="shared" si="15"/>
        <v>5.2201470666170522</v>
      </c>
      <c r="AM19" s="22">
        <f t="shared" si="16"/>
        <v>0.30496648652341729</v>
      </c>
      <c r="AN19" s="22"/>
      <c r="AO19" s="41" t="s">
        <v>432</v>
      </c>
      <c r="AP19" s="55">
        <v>6.0977385301938929</v>
      </c>
      <c r="AQ19" s="55">
        <v>25.959150204688513</v>
      </c>
      <c r="AR19" s="55">
        <v>213.95443257562218</v>
      </c>
      <c r="AS19" s="55">
        <v>28.497835334629094</v>
      </c>
      <c r="AT19" s="55">
        <v>445.72146080952325</v>
      </c>
      <c r="AU19" s="55">
        <v>13.817388461981</v>
      </c>
      <c r="AV19" s="55">
        <v>69.266816538679905</v>
      </c>
      <c r="AW19" s="55">
        <v>214.06519688799875</v>
      </c>
      <c r="AX19" s="55">
        <v>1.0055236229606599</v>
      </c>
      <c r="AY19" s="55">
        <v>3.6911204457963516</v>
      </c>
      <c r="AZ19" s="55">
        <v>138.47539196850801</v>
      </c>
      <c r="BA19" s="55"/>
      <c r="BB19" s="56" t="s">
        <v>434</v>
      </c>
      <c r="BC19" s="26">
        <v>3.595942500294079E-2</v>
      </c>
      <c r="BD19" s="26">
        <v>25.0462387620423</v>
      </c>
      <c r="BE19" s="26">
        <v>199.73998367626871</v>
      </c>
      <c r="BF19" s="26">
        <v>0.10020697189393207</v>
      </c>
      <c r="BG19" s="26">
        <v>8.9612380180618665</v>
      </c>
      <c r="BH19" s="26">
        <v>29.520000273484399</v>
      </c>
      <c r="BI19" s="26">
        <v>434.58493229331702</v>
      </c>
      <c r="BJ19" s="26">
        <v>13.78562070464832</v>
      </c>
      <c r="BK19" s="26">
        <v>66.669274766046556</v>
      </c>
      <c r="BL19" s="26">
        <v>11.04406625508043</v>
      </c>
      <c r="BM19" s="26">
        <v>54.710158473685155</v>
      </c>
      <c r="BN19" s="26">
        <v>211.24054552705974</v>
      </c>
      <c r="BO19" s="26">
        <v>0.69272014540375926</v>
      </c>
      <c r="BP19" s="26">
        <v>3.0681797020208359</v>
      </c>
      <c r="BQ19" s="26">
        <v>0.82332724384010336</v>
      </c>
      <c r="BR19" s="26">
        <v>2.4731873789950605</v>
      </c>
      <c r="BS19" s="26">
        <v>142.34632800305357</v>
      </c>
      <c r="BT19" s="26">
        <v>1.1076180306218382</v>
      </c>
      <c r="BU19" s="26">
        <v>1.8257858069572519</v>
      </c>
      <c r="BV19" s="26">
        <v>0.19325053748397519</v>
      </c>
      <c r="BW19" s="26">
        <v>0.58847648013218756</v>
      </c>
      <c r="BX19" s="26">
        <v>0.13425184293926748</v>
      </c>
      <c r="BY19" s="26">
        <v>0.22035183355536503</v>
      </c>
      <c r="BZ19" s="26">
        <v>0.13413850217287007</v>
      </c>
      <c r="CA19" s="26">
        <v>1.6578168808356469E-2</v>
      </c>
      <c r="CB19" s="26">
        <v>0.10816223815055748</v>
      </c>
      <c r="CC19" s="26">
        <v>2.7309342949968101E-2</v>
      </c>
      <c r="CD19" s="26">
        <v>6.3600977917389528E-2</v>
      </c>
      <c r="CE19" s="26">
        <v>1.0985942451629243E-2</v>
      </c>
      <c r="CF19" s="26">
        <v>0.10766415973514104</v>
      </c>
      <c r="CG19" s="26">
        <v>2.4650071364449452E-2</v>
      </c>
      <c r="CH19" s="26">
        <v>5.5902917290630488E-2</v>
      </c>
      <c r="CI19" s="26">
        <v>4.4836688017813528E-2</v>
      </c>
      <c r="CJ19" s="26">
        <v>6.7519207838499744</v>
      </c>
      <c r="CK19" s="26">
        <v>0.38458245017404047</v>
      </c>
      <c r="CL19" s="26">
        <v>4.4465695754412511E-2</v>
      </c>
    </row>
    <row r="20" spans="1:90">
      <c r="A20" s="17" t="s">
        <v>435</v>
      </c>
      <c r="B20" s="52">
        <v>2866.5749999999998</v>
      </c>
      <c r="C20" s="26" t="s">
        <v>473</v>
      </c>
      <c r="D20" s="4">
        <v>-1290.7749999999999</v>
      </c>
      <c r="E20" s="26" t="s">
        <v>461</v>
      </c>
      <c r="F20" s="26" t="s">
        <v>597</v>
      </c>
      <c r="G20" s="36" t="s">
        <v>262</v>
      </c>
      <c r="H20" s="53" t="s">
        <v>404</v>
      </c>
      <c r="I20" s="83">
        <v>6</v>
      </c>
      <c r="J20" s="22">
        <v>75.529417813556805</v>
      </c>
      <c r="K20" s="20">
        <v>0.20127103739810701</v>
      </c>
      <c r="L20" s="22">
        <v>11.538285512361041</v>
      </c>
      <c r="M20" s="22">
        <v>2.6635180269898648</v>
      </c>
      <c r="N20" s="20">
        <v>4.1295083257140756E-2</v>
      </c>
      <c r="O20" s="22">
        <v>6.7120617348827613E-2</v>
      </c>
      <c r="P20" s="22">
        <v>1.0772404408037148</v>
      </c>
      <c r="Q20" s="22">
        <v>3.0115061652212476</v>
      </c>
      <c r="R20" s="22">
        <v>4.8315701694042401</v>
      </c>
      <c r="S20" s="22">
        <v>3.3713392168284867E-2</v>
      </c>
      <c r="T20" s="22">
        <v>0.34876961829124753</v>
      </c>
      <c r="U20" s="22">
        <f t="shared" si="0"/>
        <v>99.343707876800522</v>
      </c>
      <c r="V20" s="22">
        <f t="shared" si="1"/>
        <v>98.994938258509279</v>
      </c>
      <c r="W20" s="22">
        <f t="shared" si="2"/>
        <v>1.0101526578951558</v>
      </c>
      <c r="X20" s="22"/>
      <c r="Y20" s="22">
        <f t="shared" si="3"/>
        <v>76.296242153638133</v>
      </c>
      <c r="Z20" s="22">
        <f t="shared" si="4"/>
        <v>0.2033144733850131</v>
      </c>
      <c r="AA20" s="22">
        <f t="shared" si="5"/>
        <v>11.655429777864676</v>
      </c>
      <c r="AB20" s="22">
        <f t="shared" si="6"/>
        <v>2.6905598143154732</v>
      </c>
      <c r="AC20" s="22">
        <f t="shared" si="7"/>
        <v>4.1714338110202483E-2</v>
      </c>
      <c r="AD20" s="22">
        <f t="shared" si="8"/>
        <v>6.7802070014481922E-2</v>
      </c>
      <c r="AE20" s="22">
        <f t="shared" si="9"/>
        <v>1.0881772944700219</v>
      </c>
      <c r="AF20" s="22">
        <f t="shared" si="10"/>
        <v>3.0420809570658918</v>
      </c>
      <c r="AG20" s="22">
        <f t="shared" si="11"/>
        <v>4.8806234484306419</v>
      </c>
      <c r="AH20" s="22">
        <f t="shared" si="12"/>
        <v>3.405567270545469E-2</v>
      </c>
      <c r="AI20" s="22">
        <f t="shared" si="13"/>
        <v>99.999999999999986</v>
      </c>
      <c r="AJ20" s="22"/>
      <c r="AK20" s="22">
        <f t="shared" si="14"/>
        <v>2.4209657209210631</v>
      </c>
      <c r="AL20" s="22">
        <f t="shared" si="15"/>
        <v>2.29991743487501</v>
      </c>
      <c r="AM20" s="22">
        <f t="shared" si="16"/>
        <v>0.13436359751111895</v>
      </c>
      <c r="AN20" s="22"/>
      <c r="AO20" s="17" t="s">
        <v>435</v>
      </c>
      <c r="AP20" s="23">
        <v>2.7862958026109292</v>
      </c>
      <c r="AQ20" s="54">
        <v>9.1191724459369929</v>
      </c>
      <c r="AR20" s="54">
        <v>1.8228398339910099</v>
      </c>
      <c r="AS20" s="54">
        <v>1.2884484400467</v>
      </c>
      <c r="AT20" s="54">
        <v>4.7091141114908091</v>
      </c>
      <c r="AU20" s="54">
        <v>16.640511316226299</v>
      </c>
      <c r="AV20" s="54">
        <v>42.021308980491611</v>
      </c>
      <c r="AW20" s="54">
        <v>104.11519641677984</v>
      </c>
      <c r="AX20" s="54">
        <v>40.179393670713303</v>
      </c>
      <c r="AY20" s="54">
        <v>266.59825153701979</v>
      </c>
      <c r="AZ20" s="54">
        <v>1019.8452928113053</v>
      </c>
      <c r="BA20" s="55"/>
      <c r="BB20" s="56" t="s">
        <v>435</v>
      </c>
      <c r="BC20" s="26">
        <v>0.19365555770845402</v>
      </c>
      <c r="BD20" s="26">
        <v>7.8742402651544365</v>
      </c>
      <c r="BE20" s="26">
        <v>1.6224908174259589</v>
      </c>
      <c r="BF20" s="26">
        <v>3.3934424303388264E-2</v>
      </c>
      <c r="BG20" s="34">
        <v>2.1414884423548446</v>
      </c>
      <c r="BH20" s="26">
        <v>1.1670535044510904</v>
      </c>
      <c r="BI20" s="26">
        <v>6.6946508743482003</v>
      </c>
      <c r="BJ20" s="26">
        <v>13.331099537816643</v>
      </c>
      <c r="BK20" s="26">
        <v>36.136204846207818</v>
      </c>
      <c r="BL20" s="26">
        <v>15.749232569212186</v>
      </c>
      <c r="BM20" s="26">
        <v>148.90076531758885</v>
      </c>
      <c r="BN20" s="26">
        <v>96.971383268491365</v>
      </c>
      <c r="BO20" s="26">
        <v>41.411203164667718</v>
      </c>
      <c r="BP20" s="26">
        <v>272.44021656776022</v>
      </c>
      <c r="BQ20" s="26">
        <v>9.5600694487867877</v>
      </c>
      <c r="BR20" s="26">
        <v>3.1357515943211252</v>
      </c>
      <c r="BS20" s="26">
        <v>1017.06190876046</v>
      </c>
      <c r="BT20" s="26">
        <v>13.826271102644709</v>
      </c>
      <c r="BU20" s="26">
        <v>34.599019128364084</v>
      </c>
      <c r="BV20" s="26">
        <v>5.5940416437421003</v>
      </c>
      <c r="BW20" s="26">
        <v>23.826097025117441</v>
      </c>
      <c r="BX20" s="26">
        <v>6.2560922051333527</v>
      </c>
      <c r="BY20" s="26">
        <v>1.6381788389168965</v>
      </c>
      <c r="BZ20" s="26">
        <v>6.216787474763076</v>
      </c>
      <c r="CA20" s="26">
        <v>1.0187532283693055</v>
      </c>
      <c r="CB20" s="26">
        <v>6.7283703712021747</v>
      </c>
      <c r="CC20" s="26">
        <v>1.2073129834707026</v>
      </c>
      <c r="CD20" s="26">
        <v>3.8789792544319579</v>
      </c>
      <c r="CE20" s="26">
        <v>0.5790338405360792</v>
      </c>
      <c r="CF20" s="26">
        <v>3.9034835803942456</v>
      </c>
      <c r="CG20" s="26">
        <v>0.56955586016878446</v>
      </c>
      <c r="CH20" s="26">
        <v>6.3292061791414636</v>
      </c>
      <c r="CI20" s="26">
        <v>0.63448601758177936</v>
      </c>
      <c r="CJ20" s="26">
        <v>11.219248878924915</v>
      </c>
      <c r="CK20" s="26">
        <v>8.8202793480906116</v>
      </c>
      <c r="CL20" s="26">
        <v>8.1538485198187676</v>
      </c>
    </row>
    <row r="21" spans="1:90">
      <c r="A21" s="17" t="s">
        <v>436</v>
      </c>
      <c r="B21" s="52">
        <v>2874.58</v>
      </c>
      <c r="C21" s="26" t="s">
        <v>473</v>
      </c>
      <c r="D21" s="4">
        <v>-1298.78</v>
      </c>
      <c r="E21" s="26" t="s">
        <v>461</v>
      </c>
      <c r="F21" s="26" t="s">
        <v>597</v>
      </c>
      <c r="G21" s="36" t="s">
        <v>262</v>
      </c>
      <c r="H21" s="53" t="s">
        <v>404</v>
      </c>
      <c r="I21" s="83">
        <v>6</v>
      </c>
      <c r="J21" s="22">
        <v>68.557725483119157</v>
      </c>
      <c r="K21" s="20">
        <v>0.38445543235421537</v>
      </c>
      <c r="L21" s="22">
        <v>15.006115118124741</v>
      </c>
      <c r="M21" s="22">
        <v>4.4866530524183412</v>
      </c>
      <c r="N21" s="20">
        <v>8.5401645226046513E-2</v>
      </c>
      <c r="O21" s="22">
        <v>0.16873134424559827</v>
      </c>
      <c r="P21" s="22">
        <v>2.8156134764616825</v>
      </c>
      <c r="Q21" s="22">
        <v>4.8351215274941985</v>
      </c>
      <c r="R21" s="22">
        <v>3.2588534029357628</v>
      </c>
      <c r="S21" s="22">
        <v>7.3887817183691307E-2</v>
      </c>
      <c r="T21" s="22">
        <v>0.32132424537482207</v>
      </c>
      <c r="U21" s="22">
        <f t="shared" si="0"/>
        <v>99.993882544938245</v>
      </c>
      <c r="V21" s="22">
        <f t="shared" si="1"/>
        <v>99.67255829956342</v>
      </c>
      <c r="W21" s="22">
        <f t="shared" si="2"/>
        <v>1.0032851740340853</v>
      </c>
      <c r="X21" s="22"/>
      <c r="Y21" s="22">
        <f t="shared" si="3"/>
        <v>68.782949542712245</v>
      </c>
      <c r="Z21" s="22">
        <f t="shared" si="4"/>
        <v>0.3857184353578485</v>
      </c>
      <c r="AA21" s="22">
        <f t="shared" si="5"/>
        <v>15.055412817863301</v>
      </c>
      <c r="AB21" s="22">
        <f t="shared" si="6"/>
        <v>4.5013924885260961</v>
      </c>
      <c r="AC21" s="22">
        <f t="shared" si="7"/>
        <v>8.5682204493411296E-2</v>
      </c>
      <c r="AD21" s="22">
        <f t="shared" si="8"/>
        <v>0.16928565607645021</v>
      </c>
      <c r="AE21" s="22">
        <f t="shared" si="9"/>
        <v>2.8248632567445751</v>
      </c>
      <c r="AF21" s="22">
        <f t="shared" si="10"/>
        <v>4.8510057431879696</v>
      </c>
      <c r="AG21" s="22">
        <f t="shared" si="11"/>
        <v>3.2695593035159778</v>
      </c>
      <c r="AH21" s="22">
        <f t="shared" si="12"/>
        <v>7.4130551522138419E-2</v>
      </c>
      <c r="AI21" s="22">
        <f t="shared" si="13"/>
        <v>100.00000000000001</v>
      </c>
      <c r="AJ21" s="22"/>
      <c r="AK21" s="22">
        <f t="shared" si="14"/>
        <v>4.0503529611757818</v>
      </c>
      <c r="AL21" s="22">
        <f t="shared" si="15"/>
        <v>3.8478353131169927</v>
      </c>
      <c r="AM21" s="22">
        <f t="shared" si="16"/>
        <v>0.22479458934525595</v>
      </c>
      <c r="AN21" s="22"/>
      <c r="AO21" s="17" t="s">
        <v>436</v>
      </c>
      <c r="AP21" s="23">
        <v>4.4914317496315608</v>
      </c>
      <c r="AQ21" s="54">
        <v>6.5611874120414262</v>
      </c>
      <c r="AR21" s="54">
        <v>3.817723332347335</v>
      </c>
      <c r="AS21" s="54">
        <v>2.6250245800204999</v>
      </c>
      <c r="AT21" s="54">
        <v>320.57615787340887</v>
      </c>
      <c r="AU21" s="54">
        <v>25.9076768755119</v>
      </c>
      <c r="AV21" s="54">
        <v>70.37663357013254</v>
      </c>
      <c r="AW21" s="54">
        <v>154.37886014125687</v>
      </c>
      <c r="AX21" s="54">
        <v>47.147176169587397</v>
      </c>
      <c r="AY21" s="54">
        <v>540.44866387966715</v>
      </c>
      <c r="AZ21" s="54">
        <v>871.82475870319911</v>
      </c>
      <c r="BA21" s="55"/>
      <c r="BB21" s="56" t="s">
        <v>436</v>
      </c>
      <c r="BC21" s="26">
        <v>0.37542697405349601</v>
      </c>
      <c r="BD21" s="26">
        <v>12.116993110002179</v>
      </c>
      <c r="BE21" s="26">
        <v>6.9224981525475897</v>
      </c>
      <c r="BF21" s="26">
        <v>7.200193706105372E-2</v>
      </c>
      <c r="BG21" s="34">
        <v>3.8458849633837837</v>
      </c>
      <c r="BH21" s="26">
        <v>2.9194317149683333</v>
      </c>
      <c r="BI21" s="26">
        <v>304.39338595445253</v>
      </c>
      <c r="BJ21" s="26">
        <v>28.053373642832319</v>
      </c>
      <c r="BK21" s="26">
        <v>77.541386771715537</v>
      </c>
      <c r="BL21" s="26">
        <v>22.219027182675791</v>
      </c>
      <c r="BM21" s="26">
        <v>95.283944743977656</v>
      </c>
      <c r="BN21" s="26">
        <v>148.49341421517755</v>
      </c>
      <c r="BO21" s="26">
        <v>48.393375852729775</v>
      </c>
      <c r="BP21" s="26">
        <v>537.13815774167199</v>
      </c>
      <c r="BQ21" s="26">
        <v>8.9981167660645518</v>
      </c>
      <c r="BR21" s="26">
        <v>3.1747330116614076</v>
      </c>
      <c r="BS21" s="26">
        <v>858.49375313631401</v>
      </c>
      <c r="BT21" s="26">
        <v>19.275857324621811</v>
      </c>
      <c r="BU21" s="26">
        <v>42.789571945527086</v>
      </c>
      <c r="BV21" s="26">
        <v>6.5161163109396849</v>
      </c>
      <c r="BW21" s="26">
        <v>27.155084323160132</v>
      </c>
      <c r="BX21" s="26">
        <v>7.244384888137934</v>
      </c>
      <c r="BY21" s="26">
        <v>2.3840319568036317</v>
      </c>
      <c r="BZ21" s="26">
        <v>6.7649295946152375</v>
      </c>
      <c r="CA21" s="26">
        <v>1.1004400732826061</v>
      </c>
      <c r="CB21" s="26">
        <v>7.2805146855074607</v>
      </c>
      <c r="CC21" s="26">
        <v>1.3618749193463249</v>
      </c>
      <c r="CD21" s="26">
        <v>4.3072199112814245</v>
      </c>
      <c r="CE21" s="26">
        <v>0.68077190618403793</v>
      </c>
      <c r="CF21" s="26">
        <v>4.9781780118509298</v>
      </c>
      <c r="CG21" s="26">
        <v>0.76698718090670215</v>
      </c>
      <c r="CH21" s="26">
        <v>10.448893760153796</v>
      </c>
      <c r="CI21" s="26">
        <v>0.81313244496264758</v>
      </c>
      <c r="CJ21" s="26">
        <v>12.857392998513058</v>
      </c>
      <c r="CK21" s="26">
        <v>4.7448597103447234</v>
      </c>
      <c r="CL21" s="26">
        <v>2.1344177911405935</v>
      </c>
    </row>
    <row r="22" spans="1:90">
      <c r="A22" s="41" t="s">
        <v>437</v>
      </c>
      <c r="B22" s="26">
        <v>2809.2049999999999</v>
      </c>
      <c r="C22" s="26" t="s">
        <v>473</v>
      </c>
      <c r="D22" s="4">
        <v>-1301.97</v>
      </c>
      <c r="E22" s="26" t="s">
        <v>461</v>
      </c>
      <c r="F22" s="26" t="s">
        <v>596</v>
      </c>
      <c r="G22" s="36" t="s">
        <v>427</v>
      </c>
      <c r="H22" s="9" t="s">
        <v>171</v>
      </c>
      <c r="I22" s="32">
        <v>7</v>
      </c>
      <c r="J22" s="26">
        <v>63.463785150697348</v>
      </c>
      <c r="K22" s="26">
        <v>0.40147327025190133</v>
      </c>
      <c r="L22" s="26">
        <v>13.671759982806741</v>
      </c>
      <c r="M22" s="26">
        <v>6.7444283815949202</v>
      </c>
      <c r="N22" s="26">
        <v>7.5867457200366237E-2</v>
      </c>
      <c r="O22" s="26">
        <v>3.5798153905721048</v>
      </c>
      <c r="P22" s="26">
        <v>4.7664581199236293</v>
      </c>
      <c r="Q22" s="26">
        <v>1.9121732866595347</v>
      </c>
      <c r="R22" s="26">
        <v>2.8154510510393065</v>
      </c>
      <c r="S22" s="26">
        <v>1.914677638940443E-2</v>
      </c>
      <c r="T22" s="26">
        <v>1.2793603198402912</v>
      </c>
      <c r="U22" s="22">
        <f>SUM(J22:T22)</f>
        <v>98.72971918697553</v>
      </c>
      <c r="V22" s="22">
        <v>97.450358867135236</v>
      </c>
      <c r="W22" s="22">
        <v>1.0261634863381157</v>
      </c>
      <c r="X22" s="22"/>
      <c r="Y22" s="22">
        <v>65.124219026452735</v>
      </c>
      <c r="Z22" s="22">
        <v>0.4119772106732556</v>
      </c>
      <c r="AA22" s="22">
        <v>14.029460888334903</v>
      </c>
      <c r="AB22" s="22">
        <v>6.9208861414151785</v>
      </c>
      <c r="AC22" s="22">
        <v>7.7852414380335591E-2</v>
      </c>
      <c r="AD22" s="22">
        <v>3.6734758416363147</v>
      </c>
      <c r="AE22" s="22">
        <v>4.8911652818254518</v>
      </c>
      <c r="AF22" s="22">
        <v>1.9622024063211612</v>
      </c>
      <c r="AG22" s="22">
        <v>2.8891130661488069</v>
      </c>
      <c r="AH22" s="22">
        <v>1.964772281188757E-2</v>
      </c>
      <c r="AI22" s="22">
        <v>100.00000000000003</v>
      </c>
      <c r="AJ22" s="22"/>
      <c r="AK22" s="22">
        <v>6.2274133500453779</v>
      </c>
      <c r="AL22" s="22">
        <v>5.9160426825431083</v>
      </c>
      <c r="AM22" s="22">
        <v>0.34562144092751929</v>
      </c>
      <c r="AN22" s="22"/>
      <c r="AO22" s="41" t="s">
        <v>418</v>
      </c>
      <c r="AP22" s="55">
        <v>5.6476549036321941</v>
      </c>
      <c r="AQ22" s="55">
        <v>23.847403971554865</v>
      </c>
      <c r="AR22" s="55">
        <v>215.74277935565709</v>
      </c>
      <c r="AS22" s="55">
        <v>32.813709191743307</v>
      </c>
      <c r="AT22" s="55">
        <v>105.26352501494799</v>
      </c>
      <c r="AU22" s="55">
        <v>16.595403394786299</v>
      </c>
      <c r="AV22" s="55">
        <v>71.972700640119598</v>
      </c>
      <c r="AW22" s="55">
        <v>129.10591998707767</v>
      </c>
      <c r="AX22" s="55">
        <v>39.783554251975801</v>
      </c>
      <c r="AY22" s="55">
        <v>229.302084646715</v>
      </c>
      <c r="AZ22" s="55">
        <v>480.46447889036244</v>
      </c>
      <c r="BA22" s="55"/>
      <c r="BB22" s="56" t="s">
        <v>419</v>
      </c>
      <c r="BC22" s="26">
        <v>0.40843558129419261</v>
      </c>
      <c r="BD22" s="26">
        <v>27.219849502558699</v>
      </c>
      <c r="BE22" s="26">
        <v>214.98560809376301</v>
      </c>
      <c r="BF22" s="26">
        <v>7.3835073150925273E-2</v>
      </c>
      <c r="BG22" s="26">
        <v>9.0873308138628239</v>
      </c>
      <c r="BH22" s="26">
        <v>30.9756454526736</v>
      </c>
      <c r="BI22" s="26">
        <v>113.31104221800244</v>
      </c>
      <c r="BJ22" s="26">
        <v>17.151948834741351</v>
      </c>
      <c r="BK22" s="26">
        <v>74.254787950447209</v>
      </c>
      <c r="BL22" s="26">
        <v>13.999832693290267</v>
      </c>
      <c r="BM22" s="26">
        <v>127.16295623678612</v>
      </c>
      <c r="BN22" s="26">
        <v>123.39122337380185</v>
      </c>
      <c r="BO22" s="26">
        <v>38.214125772228492</v>
      </c>
      <c r="BP22" s="26">
        <v>233.52417160754584</v>
      </c>
      <c r="BQ22" s="26">
        <v>10.927249982764673</v>
      </c>
      <c r="BR22" s="26">
        <v>3.3119318948714009</v>
      </c>
      <c r="BS22" s="26">
        <v>478.17477461564346</v>
      </c>
      <c r="BT22" s="26">
        <v>73.025095359925146</v>
      </c>
      <c r="BU22" s="26">
        <v>140.11301760585744</v>
      </c>
      <c r="BV22" s="26">
        <v>16.568934029587908</v>
      </c>
      <c r="BW22" s="26">
        <v>59.614497184230501</v>
      </c>
      <c r="BX22" s="26">
        <v>10.688966843912915</v>
      </c>
      <c r="BY22" s="26">
        <v>1.1727359952324179</v>
      </c>
      <c r="BZ22" s="26">
        <v>9.1663257452436664</v>
      </c>
      <c r="CA22" s="26">
        <v>1.5017821836576939</v>
      </c>
      <c r="CB22" s="26">
        <v>6.3908680549205545</v>
      </c>
      <c r="CC22" s="26">
        <v>1.1647102019276612</v>
      </c>
      <c r="CD22" s="26">
        <v>3.197628896730607</v>
      </c>
      <c r="CE22" s="26">
        <v>0.45852699241273098</v>
      </c>
      <c r="CF22" s="26">
        <v>3.0602226112345647</v>
      </c>
      <c r="CG22" s="26">
        <v>0.50266886974232139</v>
      </c>
      <c r="CH22" s="26">
        <v>6.3296114178233562</v>
      </c>
      <c r="CI22" s="26">
        <v>0.77371090797772402</v>
      </c>
      <c r="CJ22" s="26">
        <v>11.175933457272157</v>
      </c>
      <c r="CK22" s="26">
        <v>9.510397437776474</v>
      </c>
      <c r="CL22" s="26">
        <v>2.6477921160776718</v>
      </c>
    </row>
    <row r="23" spans="1:90">
      <c r="A23" s="17" t="s">
        <v>439</v>
      </c>
      <c r="B23" s="52">
        <v>2887.7</v>
      </c>
      <c r="C23" s="52">
        <v>149.24</v>
      </c>
      <c r="D23" s="97">
        <v>-1311.8999999999999</v>
      </c>
      <c r="E23" s="26" t="s">
        <v>461</v>
      </c>
      <c r="F23" s="26" t="s">
        <v>403</v>
      </c>
      <c r="G23" s="36" t="s">
        <v>440</v>
      </c>
      <c r="H23" s="53" t="s">
        <v>404</v>
      </c>
      <c r="I23" s="83">
        <v>6</v>
      </c>
      <c r="J23" s="22">
        <v>48.519596174630003</v>
      </c>
      <c r="K23" s="20">
        <v>4.4460781573654885E-2</v>
      </c>
      <c r="L23" s="22">
        <v>30.838633696459794</v>
      </c>
      <c r="M23" s="22">
        <v>1.6161817903827111</v>
      </c>
      <c r="N23" s="20">
        <v>2.7348443385647594E-2</v>
      </c>
      <c r="O23" s="22">
        <v>0.89670711395472447</v>
      </c>
      <c r="P23" s="22">
        <v>14.986265552419001</v>
      </c>
      <c r="Q23" s="22">
        <v>1.9902910005944301</v>
      </c>
      <c r="R23" s="22">
        <v>0.69511584041518726</v>
      </c>
      <c r="S23" s="22">
        <v>2.0097053371510791E-2</v>
      </c>
      <c r="T23" s="22">
        <v>1.1651616661812292</v>
      </c>
      <c r="U23" s="22">
        <f t="shared" si="0"/>
        <v>100.79985911336789</v>
      </c>
      <c r="V23" s="22">
        <f t="shared" si="1"/>
        <v>99.634697447186653</v>
      </c>
      <c r="W23" s="22">
        <f t="shared" si="2"/>
        <v>1.0036664190505218</v>
      </c>
      <c r="X23" s="22"/>
      <c r="Y23" s="22">
        <f t="shared" si="3"/>
        <v>48.697489346368293</v>
      </c>
      <c r="Z23" s="22">
        <f t="shared" si="4"/>
        <v>4.462379343021762E-2</v>
      </c>
      <c r="AA23" s="22">
        <f t="shared" si="5"/>
        <v>30.951701050536556</v>
      </c>
      <c r="AB23" s="22">
        <f t="shared" si="6"/>
        <v>1.6221073900880767</v>
      </c>
      <c r="AC23" s="22">
        <f t="shared" si="7"/>
        <v>2.7448714239478849E-2</v>
      </c>
      <c r="AD23" s="22">
        <f t="shared" si="8"/>
        <v>0.89999481800006653</v>
      </c>
      <c r="AE23" s="22">
        <f t="shared" si="9"/>
        <v>15.041211481936568</v>
      </c>
      <c r="AF23" s="22">
        <f t="shared" si="10"/>
        <v>1.9975882414350916</v>
      </c>
      <c r="AG23" s="22">
        <f t="shared" si="11"/>
        <v>0.69766442637480497</v>
      </c>
      <c r="AH23" s="22">
        <f t="shared" si="12"/>
        <v>2.0170737590851452E-2</v>
      </c>
      <c r="AI23" s="22">
        <f t="shared" si="13"/>
        <v>100</v>
      </c>
      <c r="AJ23" s="22"/>
      <c r="AK23" s="22">
        <f t="shared" si="14"/>
        <v>1.4595722296012514</v>
      </c>
      <c r="AL23" s="22">
        <f t="shared" si="15"/>
        <v>1.3865936181211889</v>
      </c>
      <c r="AM23" s="22">
        <f t="shared" si="16"/>
        <v>8.1006258742869458E-2</v>
      </c>
      <c r="AN23" s="22"/>
      <c r="AO23" s="17" t="s">
        <v>439</v>
      </c>
      <c r="AP23" s="23">
        <v>1.7737519427338546</v>
      </c>
      <c r="AQ23" s="54">
        <v>11.344485204134568</v>
      </c>
      <c r="AR23" s="54">
        <v>4.9237959287006294</v>
      </c>
      <c r="AS23" s="54">
        <v>7.0700478284589945</v>
      </c>
      <c r="AT23" s="54">
        <v>22.610784596469443</v>
      </c>
      <c r="AU23" s="54">
        <v>15.570176128434699</v>
      </c>
      <c r="AV23" s="54">
        <v>42.955149800109226</v>
      </c>
      <c r="AW23" s="54">
        <v>247.70742360291936</v>
      </c>
      <c r="AX23" s="54">
        <v>1.3031891931527644</v>
      </c>
      <c r="AY23" s="54">
        <v>1.5118071464088501</v>
      </c>
      <c r="AZ23" s="54">
        <v>132.18650543884371</v>
      </c>
      <c r="BA23" s="55"/>
      <c r="BB23" s="56" t="s">
        <v>439</v>
      </c>
      <c r="BC23" s="26">
        <v>3.5948750021418396E-2</v>
      </c>
      <c r="BD23" s="26">
        <v>13.308415401169052</v>
      </c>
      <c r="BE23" s="26">
        <v>7.7886838102882194</v>
      </c>
      <c r="BF23" s="26">
        <v>2.2437611170677579E-2</v>
      </c>
      <c r="BG23" s="34">
        <v>1.4367552813267401</v>
      </c>
      <c r="BH23" s="26">
        <v>8.5392662589241173</v>
      </c>
      <c r="BI23" s="26">
        <v>26.709126304695101</v>
      </c>
      <c r="BJ23" s="26">
        <v>16.472525661813606</v>
      </c>
      <c r="BK23" s="26">
        <v>40.5264381753232</v>
      </c>
      <c r="BL23" s="26">
        <v>14.736288954578789</v>
      </c>
      <c r="BM23" s="26">
        <v>29.14454236952907</v>
      </c>
      <c r="BN23" s="26">
        <v>239.54729699475249</v>
      </c>
      <c r="BO23" s="26">
        <v>0.66788972358413701</v>
      </c>
      <c r="BP23" s="26">
        <v>0.46925459156690424</v>
      </c>
      <c r="BQ23" s="26">
        <v>0.140464951353169</v>
      </c>
      <c r="BR23" s="26">
        <v>0.83830310660660223</v>
      </c>
      <c r="BS23" s="26">
        <v>122.741777547547</v>
      </c>
      <c r="BT23" s="26">
        <v>1.3913605745890183</v>
      </c>
      <c r="BU23" s="26">
        <v>2.357664491625628</v>
      </c>
      <c r="BV23" s="26">
        <v>0.28824991095122821</v>
      </c>
      <c r="BW23" s="26">
        <v>0.97446242824721407</v>
      </c>
      <c r="BX23" s="26">
        <v>0.18176492396481811</v>
      </c>
      <c r="BY23" s="26">
        <v>0.29012081092881431</v>
      </c>
      <c r="BZ23" s="26">
        <v>0.10525861884644122</v>
      </c>
      <c r="CA23" s="26">
        <v>1.68808345044517E-2</v>
      </c>
      <c r="CB23" s="26">
        <v>0.11659541756281691</v>
      </c>
      <c r="CC23" s="26">
        <v>3.1738898501082677E-2</v>
      </c>
      <c r="CD23" s="26">
        <v>9.3571517515719849E-2</v>
      </c>
      <c r="CE23" s="26">
        <v>1.5898337689656001E-2</v>
      </c>
      <c r="CF23" s="26">
        <v>9.2874592429454533E-2</v>
      </c>
      <c r="CG23" s="26">
        <v>1.243387754571083E-2</v>
      </c>
      <c r="CH23" s="26">
        <v>8.449901788112904E-3</v>
      </c>
      <c r="CI23" s="26">
        <v>1.5838550138422364E-2</v>
      </c>
      <c r="CJ23" s="26">
        <v>5.8562604088288035</v>
      </c>
      <c r="CK23" s="26">
        <v>0.58104504275625912</v>
      </c>
      <c r="CL23" s="26">
        <v>2.8784246986474853E-2</v>
      </c>
    </row>
    <row r="24" spans="1:90">
      <c r="A24" s="41" t="s">
        <v>441</v>
      </c>
      <c r="B24" s="26">
        <v>2888.01</v>
      </c>
      <c r="C24" s="52">
        <v>149.5500000000003</v>
      </c>
      <c r="D24" s="4">
        <v>-1312.2100000000003</v>
      </c>
      <c r="E24" s="26" t="s">
        <v>461</v>
      </c>
      <c r="F24" s="26" t="s">
        <v>591</v>
      </c>
      <c r="G24" s="36" t="s">
        <v>442</v>
      </c>
      <c r="H24" s="9" t="s">
        <v>171</v>
      </c>
      <c r="I24" s="32">
        <v>7</v>
      </c>
      <c r="J24" s="26">
        <v>49.583540165692085</v>
      </c>
      <c r="K24" s="26">
        <v>8.0632137679371774E-2</v>
      </c>
      <c r="L24" s="26">
        <v>26.140598041560114</v>
      </c>
      <c r="M24" s="26">
        <v>3.0926406028961906</v>
      </c>
      <c r="N24" s="26">
        <v>5.5124655447606231E-2</v>
      </c>
      <c r="O24" s="26">
        <v>3.6044390994453464</v>
      </c>
      <c r="P24" s="26">
        <v>14.149103894279394</v>
      </c>
      <c r="Q24" s="26">
        <v>0.88552197898664631</v>
      </c>
      <c r="R24" s="26">
        <v>0.66379201793127884</v>
      </c>
      <c r="S24" s="26">
        <v>6.7763412295216065E-3</v>
      </c>
      <c r="T24" s="26">
        <v>1.595639246778791</v>
      </c>
      <c r="U24" s="22">
        <f t="shared" si="0"/>
        <v>99.857808181926345</v>
      </c>
      <c r="V24" s="22">
        <f t="shared" si="1"/>
        <v>98.262168935147557</v>
      </c>
      <c r="W24" s="22">
        <f t="shared" si="2"/>
        <v>1.0176856574985578</v>
      </c>
      <c r="X24" s="22"/>
      <c r="Y24" s="22">
        <f t="shared" si="3"/>
        <v>50.460457674628501</v>
      </c>
      <c r="Z24" s="22">
        <f t="shared" si="4"/>
        <v>8.2058170049745693E-2</v>
      </c>
      <c r="AA24" s="22">
        <f t="shared" si="5"/>
        <v>26.602911705330616</v>
      </c>
      <c r="AB24" s="22">
        <f t="shared" si="6"/>
        <v>3.1473359853651459</v>
      </c>
      <c r="AC24" s="22">
        <f t="shared" si="7"/>
        <v>5.6099571223578601E-2</v>
      </c>
      <c r="AD24" s="22">
        <f t="shared" si="8"/>
        <v>3.6681859748325469</v>
      </c>
      <c r="AE24" s="22">
        <f t="shared" si="9"/>
        <v>14.39934009966513</v>
      </c>
      <c r="AF24" s="22">
        <f t="shared" si="10"/>
        <v>0.90118301741444917</v>
      </c>
      <c r="AG24" s="22">
        <f t="shared" si="11"/>
        <v>0.67553161621068791</v>
      </c>
      <c r="AH24" s="22">
        <f t="shared" si="12"/>
        <v>6.8961852796002813E-3</v>
      </c>
      <c r="AI24" s="22">
        <f t="shared" si="13"/>
        <v>100</v>
      </c>
      <c r="AJ24" s="22"/>
      <c r="AK24" s="22">
        <f t="shared" si="14"/>
        <v>2.8319729196315584</v>
      </c>
      <c r="AL24" s="22">
        <f t="shared" si="15"/>
        <v>2.6903742736499803</v>
      </c>
      <c r="AM24" s="22">
        <f t="shared" si="16"/>
        <v>0.15717449703955172</v>
      </c>
      <c r="AN24" s="22"/>
      <c r="AO24" s="41" t="s">
        <v>441</v>
      </c>
      <c r="AP24" s="55">
        <v>6.9296458001838372</v>
      </c>
      <c r="AQ24" s="55">
        <v>32.667148948472999</v>
      </c>
      <c r="AR24" s="55">
        <v>130.6178119216932</v>
      </c>
      <c r="AS24" s="55">
        <v>13.180064028402953</v>
      </c>
      <c r="AT24" s="55">
        <v>205.12126506384712</v>
      </c>
      <c r="AU24" s="55">
        <v>6.1892952860124</v>
      </c>
      <c r="AV24" s="55">
        <v>78.77845819212034</v>
      </c>
      <c r="AW24" s="55">
        <v>253.76943994861264</v>
      </c>
      <c r="AX24" s="55">
        <v>2.8018579353226309</v>
      </c>
      <c r="AY24" s="55">
        <v>4.1583809362398956</v>
      </c>
      <c r="AZ24" s="55">
        <v>150.673205188021</v>
      </c>
      <c r="BA24" s="55"/>
      <c r="BB24" s="56" t="s">
        <v>443</v>
      </c>
      <c r="BC24" s="26">
        <v>7.104507420801455E-2</v>
      </c>
      <c r="BD24" s="26">
        <v>30.070632260779501</v>
      </c>
      <c r="BE24" s="26">
        <v>121.09450604547477</v>
      </c>
      <c r="BF24" s="26">
        <v>5.7660767981781109E-2</v>
      </c>
      <c r="BG24" s="26">
        <v>4.882994760993995</v>
      </c>
      <c r="BH24" s="26">
        <v>15.0625757654621</v>
      </c>
      <c r="BI24" s="26">
        <v>219.61066151667563</v>
      </c>
      <c r="BJ24" s="26">
        <v>5.034375198895062</v>
      </c>
      <c r="BK24" s="26">
        <v>68.468644274560646</v>
      </c>
      <c r="BL24" s="26">
        <v>12.68442726060637</v>
      </c>
      <c r="BM24" s="26">
        <v>60.844578589673851</v>
      </c>
      <c r="BN24" s="26">
        <v>250.1348235254616</v>
      </c>
      <c r="BO24" s="26">
        <v>2.6813480432879984</v>
      </c>
      <c r="BP24" s="26">
        <v>3.6939836700714466</v>
      </c>
      <c r="BQ24" s="26">
        <v>0.63660355317782336</v>
      </c>
      <c r="BR24" s="26">
        <v>2.0049058242325555</v>
      </c>
      <c r="BS24" s="26">
        <v>160.28142269427767</v>
      </c>
      <c r="BT24" s="26">
        <v>1.7560967301061139</v>
      </c>
      <c r="BU24" s="26">
        <v>3.1332600080501587</v>
      </c>
      <c r="BV24" s="26">
        <v>0.38980524087932633</v>
      </c>
      <c r="BW24" s="26">
        <v>1.5347599113127937</v>
      </c>
      <c r="BX24" s="26">
        <v>0.32720107637826601</v>
      </c>
      <c r="BY24" s="26">
        <v>0.31878776357609179</v>
      </c>
      <c r="BZ24" s="26">
        <v>0.37781765199452566</v>
      </c>
      <c r="CA24" s="26">
        <v>6.1531816150910371E-2</v>
      </c>
      <c r="CB24" s="26">
        <v>0.41569274054968847</v>
      </c>
      <c r="CC24" s="26">
        <v>7.7569028826210099E-2</v>
      </c>
      <c r="CD24" s="26">
        <v>0.22071140102767273</v>
      </c>
      <c r="CE24" s="26">
        <v>3.9300516938463002E-2</v>
      </c>
      <c r="CF24" s="26">
        <v>0.18323645986008599</v>
      </c>
      <c r="CG24" s="26">
        <v>4.3222798669210444E-2</v>
      </c>
      <c r="CH24" s="26">
        <v>0.10466822647336968</v>
      </c>
      <c r="CI24" s="26">
        <v>4.312570563621318E-2</v>
      </c>
      <c r="CJ24" s="26">
        <v>18.648127051793075</v>
      </c>
      <c r="CK24" s="26">
        <v>0.21616513350639616</v>
      </c>
      <c r="CL24" s="26">
        <v>4.0610051117077675E-2</v>
      </c>
    </row>
    <row r="25" spans="1:90">
      <c r="A25" s="17" t="s">
        <v>444</v>
      </c>
      <c r="B25" s="52">
        <v>2894.23</v>
      </c>
      <c r="C25" s="26" t="s">
        <v>473</v>
      </c>
      <c r="D25" s="4">
        <v>-1318.43</v>
      </c>
      <c r="E25" s="26" t="s">
        <v>461</v>
      </c>
      <c r="F25" s="26" t="s">
        <v>597</v>
      </c>
      <c r="G25" s="36" t="s">
        <v>262</v>
      </c>
      <c r="H25" s="53" t="s">
        <v>404</v>
      </c>
      <c r="I25" s="83">
        <v>6</v>
      </c>
      <c r="J25" s="22">
        <v>78.096343835002301</v>
      </c>
      <c r="K25" s="20">
        <v>0.21921822483946629</v>
      </c>
      <c r="L25" s="22">
        <v>10.962347363775599</v>
      </c>
      <c r="M25" s="22">
        <v>2.1514285892020952</v>
      </c>
      <c r="N25" s="20">
        <v>2.7908855446534278E-2</v>
      </c>
      <c r="O25" s="22">
        <v>7.6819800949861364E-2</v>
      </c>
      <c r="P25" s="22">
        <v>0.92528460604719509</v>
      </c>
      <c r="Q25" s="22">
        <v>2.8134530568195357</v>
      </c>
      <c r="R25" s="22">
        <v>4.1914339875673612</v>
      </c>
      <c r="S25" s="22">
        <v>2.8680834164317569E-2</v>
      </c>
      <c r="T25" s="22">
        <v>0.27919034799088432</v>
      </c>
      <c r="U25" s="22">
        <f t="shared" si="0"/>
        <v>99.772109501805176</v>
      </c>
      <c r="V25" s="22">
        <f t="shared" si="1"/>
        <v>99.492919153814285</v>
      </c>
      <c r="W25" s="22">
        <f t="shared" si="2"/>
        <v>1.0050966526110443</v>
      </c>
      <c r="X25" s="22"/>
      <c r="Y25" s="22">
        <f t="shared" si="3"/>
        <v>78.494373769721975</v>
      </c>
      <c r="Z25" s="22">
        <f t="shared" si="4"/>
        <v>0.22033550397748286</v>
      </c>
      <c r="AA25" s="22">
        <f t="shared" si="5"/>
        <v>11.01821864009036</v>
      </c>
      <c r="AB25" s="22">
        <f t="shared" si="6"/>
        <v>2.1623936733387277</v>
      </c>
      <c r="AC25" s="22">
        <f t="shared" si="7"/>
        <v>2.8051097187517113E-2</v>
      </c>
      <c r="AD25" s="22">
        <f t="shared" si="8"/>
        <v>7.7211324788952373E-2</v>
      </c>
      <c r="AE25" s="22">
        <f t="shared" si="9"/>
        <v>0.9300004602505646</v>
      </c>
      <c r="AF25" s="22">
        <f t="shared" si="10"/>
        <v>2.8277922496876258</v>
      </c>
      <c r="AG25" s="22">
        <f t="shared" si="11"/>
        <v>4.212796270544116</v>
      </c>
      <c r="AH25" s="22">
        <f t="shared" si="12"/>
        <v>2.8827010412648065E-2</v>
      </c>
      <c r="AI25" s="22">
        <f t="shared" si="13"/>
        <v>99.999999999999972</v>
      </c>
      <c r="AJ25" s="22"/>
      <c r="AK25" s="22">
        <f t="shared" si="14"/>
        <v>1.9457218272701873</v>
      </c>
      <c r="AL25" s="22">
        <f t="shared" si="15"/>
        <v>1.8484357359066779</v>
      </c>
      <c r="AM25" s="22">
        <f t="shared" si="16"/>
        <v>0.10798756141349546</v>
      </c>
      <c r="AN25" s="22"/>
      <c r="AO25" s="17" t="s">
        <v>444</v>
      </c>
      <c r="AP25" s="23">
        <v>3.3447002991705617</v>
      </c>
      <c r="AQ25" s="54">
        <v>3.3348324015608397</v>
      </c>
      <c r="AR25" s="54">
        <v>2.901777844277686</v>
      </c>
      <c r="AS25" s="54">
        <v>1.0187450471094399</v>
      </c>
      <c r="AT25" s="54">
        <v>61.381849774676347</v>
      </c>
      <c r="AU25" s="54">
        <v>38.090221885882634</v>
      </c>
      <c r="AV25" s="54">
        <v>48.968470300397797</v>
      </c>
      <c r="AW25" s="54">
        <v>91.515917919295461</v>
      </c>
      <c r="AX25" s="54">
        <v>41.408814723727403</v>
      </c>
      <c r="AY25" s="54">
        <v>285.04493282261456</v>
      </c>
      <c r="AZ25" s="54">
        <v>1001.7693259321057</v>
      </c>
      <c r="BA25" s="55"/>
      <c r="BB25" s="56" t="s">
        <v>444</v>
      </c>
      <c r="BC25" s="26">
        <v>0.19917181448309701</v>
      </c>
      <c r="BD25" s="26">
        <v>4.4098948528145261</v>
      </c>
      <c r="BE25" s="26">
        <v>5.4305706128224358</v>
      </c>
      <c r="BF25" s="26">
        <v>2.2638745510360367E-2</v>
      </c>
      <c r="BG25" s="34">
        <v>1.8199102795051074</v>
      </c>
      <c r="BH25" s="26">
        <v>1.0157694929262235</v>
      </c>
      <c r="BI25" s="26">
        <v>70.430922588573679</v>
      </c>
      <c r="BJ25" s="26">
        <v>35.263195831793901</v>
      </c>
      <c r="BK25" s="26">
        <v>48.218300827810097</v>
      </c>
      <c r="BL25" s="26">
        <v>16.348273528902947</v>
      </c>
      <c r="BM25" s="26">
        <v>131.80197886958271</v>
      </c>
      <c r="BN25" s="26">
        <v>86.341270561709365</v>
      </c>
      <c r="BO25" s="26">
        <v>41.450009015184577</v>
      </c>
      <c r="BP25" s="26">
        <v>291.03590728174157</v>
      </c>
      <c r="BQ25" s="26">
        <v>11.254418093173413</v>
      </c>
      <c r="BR25" s="26">
        <v>2.1023103017377047</v>
      </c>
      <c r="BS25" s="26">
        <v>1018.86847837942</v>
      </c>
      <c r="BT25" s="26">
        <v>169.34258361422474</v>
      </c>
      <c r="BU25" s="26">
        <v>310.20937186318702</v>
      </c>
      <c r="BV25" s="26">
        <v>34.203615007985576</v>
      </c>
      <c r="BW25" s="26">
        <v>105.83991753059796</v>
      </c>
      <c r="BX25" s="26">
        <v>14.54937436126427</v>
      </c>
      <c r="BY25" s="26">
        <v>1.7890551447208689</v>
      </c>
      <c r="BZ25" s="26">
        <v>13.023789656292383</v>
      </c>
      <c r="CA25" s="26">
        <v>1.4392812576048071</v>
      </c>
      <c r="CB25" s="26">
        <v>7.7894051123536565</v>
      </c>
      <c r="CC25" s="26">
        <v>1.3265455434106701</v>
      </c>
      <c r="CD25" s="26">
        <v>4.1202316242937682</v>
      </c>
      <c r="CE25" s="26">
        <v>0.59702647958504185</v>
      </c>
      <c r="CF25" s="26">
        <v>4.2106970345951007</v>
      </c>
      <c r="CG25" s="26">
        <v>0.59690908340700533</v>
      </c>
      <c r="CH25" s="26">
        <v>7.3978095789396603</v>
      </c>
      <c r="CI25" s="26">
        <v>0.98024912166304667</v>
      </c>
      <c r="CJ25" s="26">
        <v>13.943258475358075</v>
      </c>
      <c r="CK25" s="26">
        <v>37.241548109315076</v>
      </c>
      <c r="CL25" s="26">
        <v>5.256474650495452</v>
      </c>
    </row>
    <row r="26" spans="1:90">
      <c r="A26" s="17" t="s">
        <v>445</v>
      </c>
      <c r="B26" s="52">
        <v>2900.02</v>
      </c>
      <c r="C26" s="52">
        <v>161.56000000000006</v>
      </c>
      <c r="D26" s="4">
        <v>-1324.22</v>
      </c>
      <c r="E26" s="26" t="s">
        <v>461</v>
      </c>
      <c r="F26" s="26" t="s">
        <v>297</v>
      </c>
      <c r="G26" s="36" t="s">
        <v>289</v>
      </c>
      <c r="H26" s="53" t="s">
        <v>404</v>
      </c>
      <c r="I26" s="83">
        <v>6</v>
      </c>
      <c r="J26" s="22">
        <v>46.614452605502244</v>
      </c>
      <c r="K26" s="20">
        <v>4.6959475345033946E-2</v>
      </c>
      <c r="L26" s="22">
        <v>24.74592728706207</v>
      </c>
      <c r="M26" s="22">
        <v>5.477646356904363</v>
      </c>
      <c r="N26" s="20">
        <v>7.2715272271871384E-2</v>
      </c>
      <c r="O26" s="22">
        <v>8.8011261128403788</v>
      </c>
      <c r="P26" s="22">
        <v>12.564062092251451</v>
      </c>
      <c r="Q26" s="22">
        <v>1.8497591851302653</v>
      </c>
      <c r="R26" s="22">
        <v>0.15119211293971796</v>
      </c>
      <c r="S26" s="22">
        <v>1.2327385332069158E-2</v>
      </c>
      <c r="T26" s="22">
        <v>0.24330900243285544</v>
      </c>
      <c r="U26" s="22">
        <f t="shared" si="0"/>
        <v>100.57947688801231</v>
      </c>
      <c r="V26" s="22">
        <f t="shared" si="1"/>
        <v>100.33616788557946</v>
      </c>
      <c r="W26" s="22">
        <f t="shared" si="2"/>
        <v>0.99664958416627181</v>
      </c>
      <c r="X26" s="22"/>
      <c r="Y26" s="22">
        <f t="shared" si="3"/>
        <v>46.458274805412195</v>
      </c>
      <c r="Z26" s="22">
        <f t="shared" si="4"/>
        <v>4.6802141575294373E-2</v>
      </c>
      <c r="AA26" s="22">
        <f t="shared" si="5"/>
        <v>24.663018140459211</v>
      </c>
      <c r="AB26" s="22">
        <f t="shared" si="6"/>
        <v>5.4592939638186273</v>
      </c>
      <c r="AC26" s="22">
        <f t="shared" si="7"/>
        <v>7.2471645872297846E-2</v>
      </c>
      <c r="AD26" s="22">
        <f t="shared" si="8"/>
        <v>8.7716386805572792</v>
      </c>
      <c r="AE26" s="22">
        <f t="shared" si="9"/>
        <v>12.521967259681627</v>
      </c>
      <c r="AF26" s="22">
        <f t="shared" si="10"/>
        <v>1.8435617226678207</v>
      </c>
      <c r="AG26" s="22">
        <f t="shared" si="11"/>
        <v>0.1506855564905899</v>
      </c>
      <c r="AH26" s="22">
        <f t="shared" si="12"/>
        <v>1.2286083465064126E-2</v>
      </c>
      <c r="AI26" s="22">
        <f t="shared" si="13"/>
        <v>100</v>
      </c>
      <c r="AJ26" s="22"/>
      <c r="AK26" s="22">
        <f t="shared" si="14"/>
        <v>4.912272708644001</v>
      </c>
      <c r="AL26" s="22">
        <f t="shared" si="15"/>
        <v>4.6666590732118012</v>
      </c>
      <c r="AM26" s="22">
        <f t="shared" si="16"/>
        <v>0.27263113532974181</v>
      </c>
      <c r="AN26" s="22"/>
      <c r="AO26" s="17" t="s">
        <v>445</v>
      </c>
      <c r="AP26" s="23">
        <v>4.8347051544051789</v>
      </c>
      <c r="AQ26" s="54">
        <v>18.323260244641915</v>
      </c>
      <c r="AR26" s="54">
        <v>68.130489148570604</v>
      </c>
      <c r="AS26" s="54">
        <v>24.029529775549559</v>
      </c>
      <c r="AT26" s="54">
        <v>301.59324267548004</v>
      </c>
      <c r="AU26" s="54">
        <v>11.6946019975962</v>
      </c>
      <c r="AV26" s="54">
        <v>28.792703547482397</v>
      </c>
      <c r="AW26" s="54">
        <v>228.06385033418499</v>
      </c>
      <c r="AX26" s="54">
        <v>1.7213688261082438</v>
      </c>
      <c r="AY26" s="54">
        <v>3.1397889421259553</v>
      </c>
      <c r="AZ26" s="54">
        <v>39.877828459327887</v>
      </c>
      <c r="BA26" s="55"/>
      <c r="BB26" s="56" t="s">
        <v>445</v>
      </c>
      <c r="BC26" s="26">
        <v>4.872429750489015E-2</v>
      </c>
      <c r="BD26" s="26">
        <v>20.965115285749899</v>
      </c>
      <c r="BE26" s="26">
        <v>71.266764573175507</v>
      </c>
      <c r="BF26" s="26">
        <v>6.7940674017704775E-2</v>
      </c>
      <c r="BG26" s="34">
        <v>5.4060815434277156</v>
      </c>
      <c r="BH26" s="26">
        <v>24.8975355537052</v>
      </c>
      <c r="BI26" s="26">
        <v>315.45630236614284</v>
      </c>
      <c r="BJ26" s="26">
        <v>11.325861010143656</v>
      </c>
      <c r="BK26" s="26">
        <v>24.595892679804358</v>
      </c>
      <c r="BL26" s="26">
        <v>14.257422812628107</v>
      </c>
      <c r="BM26" s="26">
        <v>2.997182494338209</v>
      </c>
      <c r="BN26" s="26">
        <v>235.62393971369141</v>
      </c>
      <c r="BO26" s="26">
        <v>1.76662539914151</v>
      </c>
      <c r="BP26" s="26">
        <v>5.4818615279185439</v>
      </c>
      <c r="BQ26" s="26">
        <v>0.38103397618400336</v>
      </c>
      <c r="BR26" s="26">
        <v>0.48113132796721492</v>
      </c>
      <c r="BS26" s="26">
        <v>38.761357481280825</v>
      </c>
      <c r="BT26" s="26">
        <v>1.5199231273125184</v>
      </c>
      <c r="BU26" s="26">
        <v>2.6629697413723452</v>
      </c>
      <c r="BV26" s="26">
        <v>0.33632857646996628</v>
      </c>
      <c r="BW26" s="26">
        <v>1.254749766452337</v>
      </c>
      <c r="BX26" s="26">
        <v>0.2196664367484677</v>
      </c>
      <c r="BY26" s="26">
        <v>0.26126371697649242</v>
      </c>
      <c r="BZ26" s="26">
        <v>0.16937358015480544</v>
      </c>
      <c r="CA26" s="26">
        <v>2.564599820461929E-2</v>
      </c>
      <c r="CB26" s="26">
        <v>0.23833763632183855</v>
      </c>
      <c r="CC26" s="26">
        <v>5.2420800552011655E-2</v>
      </c>
      <c r="CD26" s="26">
        <v>0.16650419164549474</v>
      </c>
      <c r="CE26" s="26">
        <v>2.1504596743905074E-2</v>
      </c>
      <c r="CF26" s="26">
        <v>0.16278742795786352</v>
      </c>
      <c r="CG26" s="26">
        <v>3.276512160554234E-2</v>
      </c>
      <c r="CH26" s="26">
        <v>0.1128981545299626</v>
      </c>
      <c r="CI26" s="26">
        <v>2.8642066416201165E-2</v>
      </c>
      <c r="CJ26" s="26">
        <v>1.4104695617907383</v>
      </c>
      <c r="CK26" s="26">
        <v>0.1946635036496355</v>
      </c>
      <c r="CL26" s="26">
        <v>3.7048699875919758E-2</v>
      </c>
    </row>
    <row r="27" spans="1:90">
      <c r="A27" s="41" t="s">
        <v>446</v>
      </c>
      <c r="B27" s="26">
        <v>2915.78</v>
      </c>
      <c r="C27" s="52">
        <v>177.32000000000028</v>
      </c>
      <c r="D27" s="4">
        <v>-1339.9800000000002</v>
      </c>
      <c r="E27" s="26" t="s">
        <v>461</v>
      </c>
      <c r="F27" s="26" t="s">
        <v>594</v>
      </c>
      <c r="G27" s="36" t="s">
        <v>289</v>
      </c>
      <c r="H27" s="9" t="s">
        <v>171</v>
      </c>
      <c r="I27" s="32">
        <v>7</v>
      </c>
      <c r="J27" s="26">
        <v>48.269517103953611</v>
      </c>
      <c r="K27" s="26">
        <v>4.9907425573404322E-2</v>
      </c>
      <c r="L27" s="26">
        <v>19.460754972486409</v>
      </c>
      <c r="M27" s="26">
        <v>7.4598623346710111</v>
      </c>
      <c r="N27" s="26">
        <v>0.10514164310432499</v>
      </c>
      <c r="O27" s="26">
        <v>13.400755555647082</v>
      </c>
      <c r="P27" s="26">
        <v>9.4895929659883418</v>
      </c>
      <c r="Q27" s="26">
        <v>1.2246006081112992</v>
      </c>
      <c r="R27" s="26">
        <v>0.18893467747260245</v>
      </c>
      <c r="S27" s="26">
        <v>4.7284562379887023E-3</v>
      </c>
      <c r="T27" s="26">
        <v>3.9988003599182323E-2</v>
      </c>
      <c r="U27" s="22">
        <f t="shared" si="0"/>
        <v>99.693783746845241</v>
      </c>
      <c r="V27" s="22">
        <f t="shared" si="1"/>
        <v>99.653795743246064</v>
      </c>
      <c r="W27" s="22">
        <f t="shared" si="2"/>
        <v>1.0034740699455735</v>
      </c>
      <c r="X27" s="22"/>
      <c r="Y27" s="22">
        <f t="shared" si="3"/>
        <v>48.437208782611805</v>
      </c>
      <c r="Z27" s="22">
        <f t="shared" si="4"/>
        <v>5.0080807460649836E-2</v>
      </c>
      <c r="AA27" s="22">
        <f t="shared" si="5"/>
        <v>19.528362996454494</v>
      </c>
      <c r="AB27" s="22">
        <f t="shared" si="6"/>
        <v>7.4857784182060074</v>
      </c>
      <c r="AC27" s="22">
        <f t="shared" si="7"/>
        <v>0.10550691252666194</v>
      </c>
      <c r="AD27" s="22">
        <f t="shared" si="8"/>
        <v>13.447310717770934</v>
      </c>
      <c r="AE27" s="22">
        <f t="shared" si="9"/>
        <v>9.5225604757072073</v>
      </c>
      <c r="AF27" s="22">
        <f t="shared" si="10"/>
        <v>1.2288549562792697</v>
      </c>
      <c r="AG27" s="22">
        <f t="shared" si="11"/>
        <v>0.18959104975728666</v>
      </c>
      <c r="AH27" s="22">
        <f t="shared" si="12"/>
        <v>4.7448832256940581E-3</v>
      </c>
      <c r="AI27" s="22">
        <f t="shared" si="13"/>
        <v>100</v>
      </c>
      <c r="AJ27" s="22"/>
      <c r="AK27" s="22">
        <f t="shared" si="14"/>
        <v>6.7357034207017659</v>
      </c>
      <c r="AL27" s="22">
        <f t="shared" si="15"/>
        <v>6.3989182496666777</v>
      </c>
      <c r="AM27" s="22">
        <f t="shared" si="16"/>
        <v>0.37383153984894796</v>
      </c>
      <c r="AN27" s="22"/>
      <c r="AO27" s="41" t="s">
        <v>446</v>
      </c>
      <c r="AP27" s="55">
        <v>6.2879377290918583</v>
      </c>
      <c r="AQ27" s="55">
        <v>30.086625951131332</v>
      </c>
      <c r="AR27" s="55">
        <v>124.47776534528541</v>
      </c>
      <c r="AS27" s="55">
        <v>36.524245549584556</v>
      </c>
      <c r="AT27" s="55">
        <v>926.23841367873581</v>
      </c>
      <c r="AU27" s="55">
        <v>13.012141502752</v>
      </c>
      <c r="AV27" s="55">
        <v>58.217043481284001</v>
      </c>
      <c r="AW27" s="55">
        <v>203.42357708466722</v>
      </c>
      <c r="AX27" s="55">
        <v>1.0296721647851099</v>
      </c>
      <c r="AY27" s="55">
        <v>3.8435115989249988</v>
      </c>
      <c r="AZ27" s="55">
        <v>34.012816037015256</v>
      </c>
      <c r="BA27" s="55"/>
      <c r="BB27" s="56" t="s">
        <v>447</v>
      </c>
      <c r="BC27" s="26">
        <v>5.0509575573211327E-2</v>
      </c>
      <c r="BD27" s="26">
        <v>28.840336741464299</v>
      </c>
      <c r="BE27" s="26">
        <v>129.84619053854865</v>
      </c>
      <c r="BF27" s="26">
        <v>0.11316352127328805</v>
      </c>
      <c r="BG27" s="26">
        <v>11.428158802647101</v>
      </c>
      <c r="BH27" s="26">
        <v>35.529117659331</v>
      </c>
      <c r="BI27" s="26">
        <v>893.82891735706596</v>
      </c>
      <c r="BJ27" s="26">
        <v>11.125582798201222</v>
      </c>
      <c r="BK27" s="26">
        <v>62.058326819113958</v>
      </c>
      <c r="BL27" s="26">
        <v>10.331367240272089</v>
      </c>
      <c r="BM27" s="26">
        <v>0.77879229101913072</v>
      </c>
      <c r="BN27" s="26">
        <v>200.52257887596531</v>
      </c>
      <c r="BO27" s="26">
        <v>0.89049952200232474</v>
      </c>
      <c r="BP27" s="26">
        <v>3.2252564503895584</v>
      </c>
      <c r="BQ27" s="26">
        <v>0.58292366788247241</v>
      </c>
      <c r="BR27" s="26">
        <v>0.13760788247367128</v>
      </c>
      <c r="BS27" s="26">
        <v>36.611318092100525</v>
      </c>
      <c r="BT27" s="26">
        <v>1.1411805576139331</v>
      </c>
      <c r="BU27" s="26">
        <v>1.8698041148854725</v>
      </c>
      <c r="BV27" s="26">
        <v>0.21300331216037213</v>
      </c>
      <c r="BW27" s="26">
        <v>0.66363046580470075</v>
      </c>
      <c r="BX27" s="26">
        <v>0.12055379190458174</v>
      </c>
      <c r="BY27" s="26">
        <v>0.19643894716200472</v>
      </c>
      <c r="BZ27" s="26">
        <v>9.503664154502442E-2</v>
      </c>
      <c r="CA27" s="26">
        <v>1.92074875147079E-2</v>
      </c>
      <c r="CB27" s="26">
        <v>0.12666512284096854</v>
      </c>
      <c r="CC27" s="26">
        <v>4.1377823728926677E-2</v>
      </c>
      <c r="CD27" s="26">
        <v>8.6027152012466496E-2</v>
      </c>
      <c r="CE27" s="26">
        <v>1.3150250837309486E-2</v>
      </c>
      <c r="CF27" s="26">
        <v>0.10963549858566843</v>
      </c>
      <c r="CG27" s="26">
        <v>2.9516226765061784E-2</v>
      </c>
      <c r="CH27" s="26">
        <v>9.8788643360172831E-2</v>
      </c>
      <c r="CI27" s="26">
        <v>3.7850541867357416E-2</v>
      </c>
      <c r="CJ27" s="26">
        <v>0.74081904816490685</v>
      </c>
      <c r="CK27" s="26">
        <v>0.39125222209390237</v>
      </c>
      <c r="CL27" s="26">
        <v>3.0176048306643589E-2</v>
      </c>
    </row>
    <row r="28" spans="1:90">
      <c r="A28" s="17" t="s">
        <v>448</v>
      </c>
      <c r="B28" s="52">
        <v>2924.27</v>
      </c>
      <c r="C28" s="52">
        <v>185.81000000000006</v>
      </c>
      <c r="D28" s="4">
        <v>-1348.47</v>
      </c>
      <c r="E28" s="26" t="s">
        <v>461</v>
      </c>
      <c r="F28" s="26" t="s">
        <v>297</v>
      </c>
      <c r="G28" s="36" t="s">
        <v>289</v>
      </c>
      <c r="H28" s="53" t="s">
        <v>404</v>
      </c>
      <c r="I28" s="83">
        <v>6</v>
      </c>
      <c r="J28" s="22">
        <v>44.433369701670003</v>
      </c>
      <c r="K28" s="20">
        <v>3.2725043137542938E-2</v>
      </c>
      <c r="L28" s="22">
        <v>22.189876053966</v>
      </c>
      <c r="M28" s="22">
        <v>7.3630451033631825</v>
      </c>
      <c r="N28" s="20">
        <v>9.3140147723845435E-2</v>
      </c>
      <c r="O28" s="22">
        <v>13.5555321331</v>
      </c>
      <c r="P28" s="22">
        <v>10.888512406047822</v>
      </c>
      <c r="Q28" s="22">
        <v>1.7134624250037171</v>
      </c>
      <c r="R28" s="22">
        <v>0.13616619156569248</v>
      </c>
      <c r="S28" s="22">
        <v>1.5802914524614908E-2</v>
      </c>
      <c r="T28" s="22">
        <v>0.35774619894686172</v>
      </c>
      <c r="U28" s="22">
        <f t="shared" si="0"/>
        <v>100.77937831904927</v>
      </c>
      <c r="V28" s="22">
        <f t="shared" si="1"/>
        <v>100.42163212010242</v>
      </c>
      <c r="W28" s="22">
        <f t="shared" si="2"/>
        <v>0.99580138152307507</v>
      </c>
      <c r="X28" s="22"/>
      <c r="Y28" s="22">
        <f t="shared" si="3"/>
        <v>44.246810934648536</v>
      </c>
      <c r="Z28" s="22">
        <f t="shared" si="4"/>
        <v>3.2587643166767481E-2</v>
      </c>
      <c r="AA28" s="22">
        <f t="shared" si="5"/>
        <v>22.096709230365143</v>
      </c>
      <c r="AB28" s="22">
        <f t="shared" si="6"/>
        <v>7.3321304861457701</v>
      </c>
      <c r="AC28" s="22">
        <f t="shared" si="7"/>
        <v>9.2749087778668582E-2</v>
      </c>
      <c r="AD28" s="22">
        <f t="shared" si="8"/>
        <v>13.498617625421417</v>
      </c>
      <c r="AE28" s="22">
        <f t="shared" si="9"/>
        <v>10.842795696673562</v>
      </c>
      <c r="AF28" s="22">
        <f t="shared" si="10"/>
        <v>1.70626825000658</v>
      </c>
      <c r="AG28" s="22">
        <f t="shared" si="11"/>
        <v>0.13559448167785226</v>
      </c>
      <c r="AH28" s="22">
        <f t="shared" si="12"/>
        <v>1.5736564115702595E-2</v>
      </c>
      <c r="AI28" s="22">
        <f t="shared" si="13"/>
        <v>100</v>
      </c>
      <c r="AJ28" s="22"/>
      <c r="AK28" s="22">
        <f t="shared" si="14"/>
        <v>6.5974510114339644</v>
      </c>
      <c r="AL28" s="22">
        <f t="shared" si="15"/>
        <v>6.267578460862266</v>
      </c>
      <c r="AM28" s="22">
        <f t="shared" si="16"/>
        <v>0.36615853113458524</v>
      </c>
      <c r="AN28" s="22"/>
      <c r="AO28" s="17" t="s">
        <v>448</v>
      </c>
      <c r="AP28" s="23">
        <v>2.5676452815581223</v>
      </c>
      <c r="AQ28" s="54">
        <v>5.354677080793004</v>
      </c>
      <c r="AR28" s="54">
        <v>20.307505335208436</v>
      </c>
      <c r="AS28" s="54">
        <v>33.298708121379271</v>
      </c>
      <c r="AT28" s="54">
        <v>450.50828671616995</v>
      </c>
      <c r="AU28" s="54">
        <v>29.923841961094631</v>
      </c>
      <c r="AV28" s="54">
        <v>44.6450595329596</v>
      </c>
      <c r="AW28" s="54">
        <v>222.90687984591901</v>
      </c>
      <c r="AX28" s="54">
        <v>0.66591859033728318</v>
      </c>
      <c r="AY28" s="54">
        <v>1.8955792327436869</v>
      </c>
      <c r="AZ28" s="54">
        <v>42.053077755308109</v>
      </c>
      <c r="BA28" s="55"/>
      <c r="BB28" s="56" t="s">
        <v>448</v>
      </c>
      <c r="BC28" s="26">
        <v>3.5206929676372116E-2</v>
      </c>
      <c r="BD28" s="26">
        <v>8.6974155450034001</v>
      </c>
      <c r="BE28" s="26">
        <v>26.34841826257566</v>
      </c>
      <c r="BF28" s="26">
        <v>9.459653967240407E-2</v>
      </c>
      <c r="BG28" s="34">
        <v>7.7518462029171902</v>
      </c>
      <c r="BH28" s="26">
        <v>30.8958439537789</v>
      </c>
      <c r="BI28" s="26">
        <v>463.55522758600898</v>
      </c>
      <c r="BJ28" s="26">
        <v>35.226428834580801</v>
      </c>
      <c r="BK28" s="26">
        <v>47.6303773458569</v>
      </c>
      <c r="BL28" s="26">
        <v>13.994627769170853</v>
      </c>
      <c r="BM28" s="26">
        <v>1.6585868694417569</v>
      </c>
      <c r="BN28" s="26">
        <v>221.71668460669557</v>
      </c>
      <c r="BO28" s="26">
        <v>0.66691257597060005</v>
      </c>
      <c r="BP28" s="26">
        <v>2.1468816814250902</v>
      </c>
      <c r="BQ28" s="26">
        <v>0.35710832494599998</v>
      </c>
      <c r="BR28" s="26">
        <v>0.1196826134393455</v>
      </c>
      <c r="BS28" s="26">
        <v>42.053077755308109</v>
      </c>
      <c r="BT28" s="26">
        <v>1.5374702709713777</v>
      </c>
      <c r="BU28" s="26">
        <v>2.6967288644622318</v>
      </c>
      <c r="BV28" s="26">
        <v>0.31180867468324364</v>
      </c>
      <c r="BW28" s="26">
        <v>1.1223411643949381</v>
      </c>
      <c r="BX28" s="26">
        <v>0.18724229323908478</v>
      </c>
      <c r="BY28" s="26">
        <v>0.26096753312634074</v>
      </c>
      <c r="BZ28" s="26">
        <v>0.12122284753011715</v>
      </c>
      <c r="CA28" s="26">
        <v>1.4005803669221372E-2</v>
      </c>
      <c r="CB28" s="26">
        <v>9.7120733506063095E-2</v>
      </c>
      <c r="CC28" s="26">
        <v>2.1332122917556331E-2</v>
      </c>
      <c r="CD28" s="26">
        <v>7.4908861005465496E-2</v>
      </c>
      <c r="CE28" s="26">
        <v>1.09763603392586E-2</v>
      </c>
      <c r="CF28" s="26">
        <v>7.2010999615714846E-2</v>
      </c>
      <c r="CG28" s="26">
        <v>1.4451344987353131E-2</v>
      </c>
      <c r="CH28" s="26">
        <v>4.0373918442683419E-2</v>
      </c>
      <c r="CI28" s="26">
        <v>2.3720441966551025E-2</v>
      </c>
      <c r="CJ28" s="26">
        <v>0.96275815231602035</v>
      </c>
      <c r="CK28" s="26">
        <v>0.19442659576541219</v>
      </c>
      <c r="CL28" s="26">
        <v>5.4508807166233422E-2</v>
      </c>
    </row>
    <row r="29" spans="1:90">
      <c r="A29" s="17" t="s">
        <v>449</v>
      </c>
      <c r="B29" s="52">
        <v>2944.7449999999999</v>
      </c>
      <c r="C29" s="52">
        <v>206.28499999999997</v>
      </c>
      <c r="D29" s="4">
        <v>-1368.9449999999999</v>
      </c>
      <c r="E29" s="26" t="s">
        <v>461</v>
      </c>
      <c r="F29" s="26" t="s">
        <v>593</v>
      </c>
      <c r="G29" s="36" t="s">
        <v>450</v>
      </c>
      <c r="H29" s="53" t="s">
        <v>404</v>
      </c>
      <c r="I29" s="83">
        <v>6</v>
      </c>
      <c r="J29" s="22">
        <v>42.490526072293505</v>
      </c>
      <c r="K29" s="20">
        <v>0.10568521570019734</v>
      </c>
      <c r="L29" s="22">
        <v>24.818382390513932</v>
      </c>
      <c r="M29" s="22">
        <v>5.0116226809024296</v>
      </c>
      <c r="N29" s="20">
        <v>3.2944498260344568E-2</v>
      </c>
      <c r="O29" s="22">
        <v>6.9265479991199435</v>
      </c>
      <c r="P29" s="22">
        <v>4.8598647658166714</v>
      </c>
      <c r="Q29" s="22">
        <v>0.21500821116463736</v>
      </c>
      <c r="R29" s="22">
        <v>4.6406481224102203</v>
      </c>
      <c r="S29" s="22">
        <v>1.4790387508936815E-2</v>
      </c>
      <c r="T29" s="22">
        <v>9.9154874213835669</v>
      </c>
      <c r="U29" s="22">
        <f t="shared" si="0"/>
        <v>99.031507765074394</v>
      </c>
      <c r="V29" s="22">
        <f t="shared" si="1"/>
        <v>89.116020343690835</v>
      </c>
      <c r="W29" s="22">
        <f t="shared" si="2"/>
        <v>1.1221326941478456</v>
      </c>
      <c r="X29" s="22"/>
      <c r="Y29" s="22">
        <f t="shared" si="3"/>
        <v>47.680008497261987</v>
      </c>
      <c r="Z29" s="22">
        <f t="shared" si="4"/>
        <v>0.11859283582525863</v>
      </c>
      <c r="AA29" s="22">
        <f t="shared" si="5"/>
        <v>27.849518296258847</v>
      </c>
      <c r="AB29" s="22">
        <f t="shared" si="6"/>
        <v>5.6237056609734921</v>
      </c>
      <c r="AC29" s="22">
        <f t="shared" si="7"/>
        <v>3.696809859022946E-2</v>
      </c>
      <c r="AD29" s="22">
        <f t="shared" si="8"/>
        <v>7.7725059673968309</v>
      </c>
      <c r="AE29" s="22">
        <f t="shared" si="9"/>
        <v>5.4534131428600503</v>
      </c>
      <c r="AF29" s="22">
        <f t="shared" si="10"/>
        <v>0.24126774325808342</v>
      </c>
      <c r="AG29" s="22">
        <f t="shared" si="11"/>
        <v>5.2074229801923213</v>
      </c>
      <c r="AH29" s="22">
        <f t="shared" si="12"/>
        <v>1.6596777382893911E-2</v>
      </c>
      <c r="AI29" s="22">
        <f t="shared" si="13"/>
        <v>100</v>
      </c>
      <c r="AJ29" s="22"/>
      <c r="AK29" s="22">
        <f t="shared" si="14"/>
        <v>5.0602103537439485</v>
      </c>
      <c r="AL29" s="22">
        <f t="shared" si="15"/>
        <v>4.8071998360567507</v>
      </c>
      <c r="AM29" s="22">
        <f t="shared" si="16"/>
        <v>0.28084167463278953</v>
      </c>
      <c r="AN29" s="22"/>
      <c r="AO29" s="17" t="s">
        <v>449</v>
      </c>
      <c r="AP29" s="23">
        <v>8.2745174650221127</v>
      </c>
      <c r="AQ29" s="54">
        <v>33.121711228319619</v>
      </c>
      <c r="AR29" s="54">
        <v>61.245516358368882</v>
      </c>
      <c r="AS29" s="54">
        <v>22.388003728654891</v>
      </c>
      <c r="AT29" s="54">
        <v>324.85109310860793</v>
      </c>
      <c r="AU29" s="54">
        <v>22.256176268678001</v>
      </c>
      <c r="AV29" s="54">
        <v>27.772456151160309</v>
      </c>
      <c r="AW29" s="54">
        <v>32.25897755716948</v>
      </c>
      <c r="AX29" s="54">
        <v>1.9477659396349964</v>
      </c>
      <c r="AY29" s="54">
        <v>6.0139459514165896</v>
      </c>
      <c r="AZ29" s="54">
        <v>229.57102127378297</v>
      </c>
      <c r="BA29" s="55"/>
      <c r="BB29" s="56" t="s">
        <v>449</v>
      </c>
      <c r="BC29" s="26">
        <v>0.10017044526143799</v>
      </c>
      <c r="BD29" s="26">
        <v>37.615466090227898</v>
      </c>
      <c r="BE29" s="26">
        <v>61.245516358368874</v>
      </c>
      <c r="BF29" s="26">
        <v>2.9747056068513342E-2</v>
      </c>
      <c r="BG29" s="34">
        <v>4.6279695335603357</v>
      </c>
      <c r="BH29" s="26">
        <v>21.789576184950199</v>
      </c>
      <c r="BI29" s="26">
        <v>321.39551880418685</v>
      </c>
      <c r="BJ29" s="26">
        <v>23.819128354918554</v>
      </c>
      <c r="BK29" s="26">
        <v>29.507840855820508</v>
      </c>
      <c r="BL29" s="26">
        <v>14.430461036734213</v>
      </c>
      <c r="BM29" s="26">
        <v>172.83386512416419</v>
      </c>
      <c r="BN29" s="26">
        <v>34.202120221777179</v>
      </c>
      <c r="BO29" s="26">
        <v>1.7313031453416801</v>
      </c>
      <c r="BP29" s="26">
        <v>5.4793180431939081</v>
      </c>
      <c r="BQ29" s="26">
        <v>0.27974489339421998</v>
      </c>
      <c r="BR29" s="26">
        <v>9.717816821109281</v>
      </c>
      <c r="BS29" s="26">
        <v>231.341099009478</v>
      </c>
      <c r="BT29" s="26">
        <v>2.1844102487056229</v>
      </c>
      <c r="BU29" s="26">
        <v>3.7129920859522163</v>
      </c>
      <c r="BV29" s="26">
        <v>0.42552159526699657</v>
      </c>
      <c r="BW29" s="26">
        <v>1.4859936387091184</v>
      </c>
      <c r="BX29" s="26">
        <v>0.26861136349086878</v>
      </c>
      <c r="BY29" s="26">
        <v>0.2495789515542679</v>
      </c>
      <c r="BZ29" s="26">
        <v>0.24656364787819923</v>
      </c>
      <c r="CA29" s="26">
        <v>3.8437569320545595E-2</v>
      </c>
      <c r="CB29" s="26">
        <v>0.27329064630401001</v>
      </c>
      <c r="CC29" s="26">
        <v>5.4351267552066082E-2</v>
      </c>
      <c r="CD29" s="26">
        <v>0.18743121696675608</v>
      </c>
      <c r="CE29" s="26">
        <v>2.5598511829386706E-2</v>
      </c>
      <c r="CF29" s="26">
        <v>0.21152178306062078</v>
      </c>
      <c r="CG29" s="26">
        <v>2.7944298670407666E-2</v>
      </c>
      <c r="CH29" s="26">
        <v>0.17289409218264903</v>
      </c>
      <c r="CI29" s="26">
        <v>1.9839343824309821E-2</v>
      </c>
      <c r="CJ29" s="26">
        <v>2.0607442985809223</v>
      </c>
      <c r="CK29" s="26">
        <v>0.11318225329277715</v>
      </c>
      <c r="CL29" s="26">
        <v>3.8399594569848879E-2</v>
      </c>
    </row>
    <row r="30" spans="1:90">
      <c r="A30" s="17" t="s">
        <v>451</v>
      </c>
      <c r="B30" s="52">
        <v>2944.83</v>
      </c>
      <c r="C30" s="4">
        <v>206.37</v>
      </c>
      <c r="D30" s="4">
        <v>-1369.03</v>
      </c>
      <c r="E30" s="26" t="s">
        <v>461</v>
      </c>
      <c r="F30" s="26" t="s">
        <v>593</v>
      </c>
      <c r="G30" s="36" t="s">
        <v>452</v>
      </c>
      <c r="H30" s="53" t="s">
        <v>404</v>
      </c>
      <c r="I30" s="83">
        <v>6</v>
      </c>
      <c r="J30" s="22">
        <v>47.791485970798234</v>
      </c>
      <c r="K30" s="20">
        <v>8.7835330565045763E-2</v>
      </c>
      <c r="L30" s="22">
        <v>13.209874518077601</v>
      </c>
      <c r="M30" s="22">
        <v>11.001979304833792</v>
      </c>
      <c r="N30" s="20">
        <v>4.6769913044587066E-2</v>
      </c>
      <c r="O30" s="22">
        <v>9.5345653936003281</v>
      </c>
      <c r="P30" s="22">
        <v>7.2846269231782141</v>
      </c>
      <c r="Q30" s="22">
        <v>7.4548070189249888E-2</v>
      </c>
      <c r="R30" s="22">
        <v>0.59412353328003786</v>
      </c>
      <c r="S30" s="22">
        <v>5.4054560264606977E-2</v>
      </c>
      <c r="T30" s="22">
        <v>11.645226811103605</v>
      </c>
      <c r="U30" s="22">
        <f t="shared" si="0"/>
        <v>101.32509032893532</v>
      </c>
      <c r="V30" s="22">
        <f t="shared" si="1"/>
        <v>89.679863517831706</v>
      </c>
      <c r="W30" s="22">
        <f t="shared" si="2"/>
        <v>1.1150775221699156</v>
      </c>
      <c r="X30" s="22"/>
      <c r="Y30" s="22">
        <f t="shared" si="3"/>
        <v>53.291211757135983</v>
      </c>
      <c r="Z30" s="22">
        <f t="shared" si="4"/>
        <v>9.7943202765446685E-2</v>
      </c>
      <c r="AA30" s="22">
        <f t="shared" si="5"/>
        <v>14.73003414579348</v>
      </c>
      <c r="AB30" s="22">
        <f t="shared" si="6"/>
        <v>12.268059822198756</v>
      </c>
      <c r="AC30" s="22">
        <f t="shared" si="7"/>
        <v>5.215207874986056E-2</v>
      </c>
      <c r="AD30" s="22">
        <f t="shared" si="8"/>
        <v>10.631779554062881</v>
      </c>
      <c r="AE30" s="22">
        <f t="shared" si="9"/>
        <v>8.1229237394298188</v>
      </c>
      <c r="AF30" s="22">
        <f t="shared" si="10"/>
        <v>8.312687738917772E-2</v>
      </c>
      <c r="AG30" s="22">
        <f t="shared" si="11"/>
        <v>0.66249379735274005</v>
      </c>
      <c r="AH30" s="22">
        <f t="shared" si="12"/>
        <v>6.0275025121842324E-2</v>
      </c>
      <c r="AI30" s="22">
        <f t="shared" si="13"/>
        <v>99.999999999999986</v>
      </c>
      <c r="AJ30" s="22"/>
      <c r="AK30" s="22">
        <f t="shared" si="14"/>
        <v>11.038800228014441</v>
      </c>
      <c r="AL30" s="22">
        <f t="shared" si="15"/>
        <v>10.486860216613719</v>
      </c>
      <c r="AM30" s="22">
        <f t="shared" si="16"/>
        <v>0.61265341265480178</v>
      </c>
      <c r="AN30" s="22"/>
      <c r="AO30" s="17" t="s">
        <v>451</v>
      </c>
      <c r="AP30" s="23">
        <v>3.5526663281447508</v>
      </c>
      <c r="AQ30" s="54">
        <v>21.131183691273712</v>
      </c>
      <c r="AR30" s="54">
        <v>20.160770445749669</v>
      </c>
      <c r="AS30" s="54">
        <v>44.292895812564225</v>
      </c>
      <c r="AT30" s="54">
        <v>5718.3131513200042</v>
      </c>
      <c r="AU30" s="54">
        <v>278.34281700544898</v>
      </c>
      <c r="AV30" s="54">
        <v>49.32491045760748</v>
      </c>
      <c r="AW30" s="54">
        <v>39.440742104642801</v>
      </c>
      <c r="AX30" s="54">
        <v>2.5527206102191533</v>
      </c>
      <c r="AY30" s="54">
        <v>12.016364437157501</v>
      </c>
      <c r="AZ30" s="54">
        <v>41.36891618927374</v>
      </c>
      <c r="BA30" s="55"/>
      <c r="BB30" s="56" t="s">
        <v>451</v>
      </c>
      <c r="BC30" s="26">
        <v>0.10101835995061501</v>
      </c>
      <c r="BD30" s="26">
        <v>23.841490930923001</v>
      </c>
      <c r="BE30" s="26">
        <v>28.47516830136821</v>
      </c>
      <c r="BF30" s="26">
        <v>5.1057779570434593E-2</v>
      </c>
      <c r="BG30" s="34">
        <v>11.264121832782573</v>
      </c>
      <c r="BH30" s="26">
        <v>43.492744832</v>
      </c>
      <c r="BI30" s="26">
        <v>5703.2259141095465</v>
      </c>
      <c r="BJ30" s="26">
        <v>297.52548744183656</v>
      </c>
      <c r="BK30" s="26">
        <v>46.530689743527603</v>
      </c>
      <c r="BL30" s="26">
        <v>11.186293251724333</v>
      </c>
      <c r="BM30" s="26">
        <v>28.378101878965143</v>
      </c>
      <c r="BN30" s="26">
        <v>38.220647196509965</v>
      </c>
      <c r="BO30" s="26">
        <v>2.5527206102191533</v>
      </c>
      <c r="BP30" s="26">
        <v>13.0498153898724</v>
      </c>
      <c r="BQ30" s="26">
        <v>1.2507153651877001</v>
      </c>
      <c r="BR30" s="26">
        <v>6.6849282543177759</v>
      </c>
      <c r="BS30" s="26">
        <v>39.5356754064128</v>
      </c>
      <c r="BT30" s="26">
        <v>4.2052319714250972</v>
      </c>
      <c r="BU30" s="26">
        <v>7.2390472025909602</v>
      </c>
      <c r="BV30" s="26">
        <v>0.89434579514821422</v>
      </c>
      <c r="BW30" s="26">
        <v>3.1536699396083274</v>
      </c>
      <c r="BX30" s="26">
        <v>0.65727005240795433</v>
      </c>
      <c r="BY30" s="26">
        <v>0.25531956491559138</v>
      </c>
      <c r="BZ30" s="26">
        <v>0.48594363713080624</v>
      </c>
      <c r="CA30" s="26">
        <v>7.3171464375526282E-2</v>
      </c>
      <c r="CB30" s="26">
        <v>0.43103769923512825</v>
      </c>
      <c r="CC30" s="26">
        <v>7.8241877462456449E-2</v>
      </c>
      <c r="CD30" s="26">
        <v>0.25586120008984881</v>
      </c>
      <c r="CE30" s="26">
        <v>3.2033052668887133E-2</v>
      </c>
      <c r="CF30" s="26">
        <v>0.20911449059879522</v>
      </c>
      <c r="CG30" s="26">
        <v>2.8279615830524029E-2</v>
      </c>
      <c r="CH30" s="26">
        <v>0.28699649019756912</v>
      </c>
      <c r="CI30" s="26">
        <v>9.1814986516138952E-2</v>
      </c>
      <c r="CJ30" s="26">
        <v>3.2065172492147895</v>
      </c>
      <c r="CK30" s="26">
        <v>0.88296127185168494</v>
      </c>
      <c r="CL30" s="26">
        <v>0.17649271906087871</v>
      </c>
    </row>
    <row r="31" spans="1:90">
      <c r="A31" s="17" t="s">
        <v>453</v>
      </c>
      <c r="B31" s="52">
        <v>2944.95</v>
      </c>
      <c r="C31" s="4">
        <v>206.4899999999999</v>
      </c>
      <c r="D31" s="4">
        <v>-1369.1499999999999</v>
      </c>
      <c r="E31" s="26" t="s">
        <v>461</v>
      </c>
      <c r="F31" s="26" t="s">
        <v>297</v>
      </c>
      <c r="G31" s="36" t="s">
        <v>454</v>
      </c>
      <c r="H31" s="53" t="s">
        <v>404</v>
      </c>
      <c r="I31" s="83">
        <v>6</v>
      </c>
      <c r="J31" s="22">
        <v>42.250842358882345</v>
      </c>
      <c r="K31" s="20">
        <v>4.4442390272035948E-2</v>
      </c>
      <c r="L31" s="22">
        <v>20.46608649198031</v>
      </c>
      <c r="M31" s="22">
        <v>6.0514258294188279</v>
      </c>
      <c r="N31" s="20">
        <v>8.0248114651056593E-2</v>
      </c>
      <c r="O31" s="22">
        <v>8.0773301467469398</v>
      </c>
      <c r="P31" s="22">
        <v>10.865966585265204</v>
      </c>
      <c r="Q31" s="22">
        <v>1.304131802663256</v>
      </c>
      <c r="R31" s="22">
        <v>1.0170493451614395</v>
      </c>
      <c r="S31" s="22">
        <v>5.9775504068170296E-2</v>
      </c>
      <c r="T31" s="22">
        <v>9.8531095001908398</v>
      </c>
      <c r="U31" s="22">
        <f t="shared" si="0"/>
        <v>100.07040806930043</v>
      </c>
      <c r="V31" s="22">
        <f t="shared" si="1"/>
        <v>90.217298569109587</v>
      </c>
      <c r="W31" s="22">
        <f t="shared" si="2"/>
        <v>1.1084348743095707</v>
      </c>
      <c r="X31" s="22"/>
      <c r="Y31" s="22">
        <f t="shared" si="3"/>
        <v>46.832307139541236</v>
      </c>
      <c r="Z31" s="22">
        <f t="shared" si="4"/>
        <v>4.9261495275201052E-2</v>
      </c>
      <c r="AA31" s="22">
        <f t="shared" si="5"/>
        <v>22.685324008346996</v>
      </c>
      <c r="AB31" s="22">
        <f t="shared" si="6"/>
        <v>6.7076114286255475</v>
      </c>
      <c r="AC31" s="22">
        <f t="shared" si="7"/>
        <v>8.8949808876823924E-2</v>
      </c>
      <c r="AD31" s="22">
        <f t="shared" si="8"/>
        <v>8.9531944259663501</v>
      </c>
      <c r="AE31" s="22">
        <f t="shared" si="9"/>
        <v>12.04421630619043</v>
      </c>
      <c r="AF31" s="22">
        <f t="shared" si="10"/>
        <v>1.4455451707681599</v>
      </c>
      <c r="AG31" s="22">
        <f t="shared" si="11"/>
        <v>1.1273329630706515</v>
      </c>
      <c r="AH31" s="22">
        <f t="shared" si="12"/>
        <v>6.6257253338593572E-2</v>
      </c>
      <c r="AI31" s="22">
        <f t="shared" si="13"/>
        <v>100</v>
      </c>
      <c r="AJ31" s="22"/>
      <c r="AK31" s="22">
        <f t="shared" si="14"/>
        <v>6.0355087634772682</v>
      </c>
      <c r="AL31" s="22">
        <f t="shared" si="15"/>
        <v>5.7337333253034046</v>
      </c>
      <c r="AM31" s="22">
        <f t="shared" si="16"/>
        <v>0.33497073637298858</v>
      </c>
      <c r="AN31" s="22"/>
      <c r="AO31" s="17" t="s">
        <v>453</v>
      </c>
      <c r="AP31" s="23">
        <v>3.5350298736247647</v>
      </c>
      <c r="AQ31" s="54">
        <v>14.917746376569935</v>
      </c>
      <c r="AR31" s="54">
        <v>26.490998896967117</v>
      </c>
      <c r="AS31" s="54">
        <v>26.558957552388978</v>
      </c>
      <c r="AT31" s="54">
        <v>272.4298684771029</v>
      </c>
      <c r="AU31" s="54">
        <v>30.105159403649999</v>
      </c>
      <c r="AV31" s="54">
        <v>12.247703298588</v>
      </c>
      <c r="AW31" s="54">
        <v>179.60424860277021</v>
      </c>
      <c r="AX31" s="54">
        <v>1.0884306307359459</v>
      </c>
      <c r="AY31" s="54">
        <v>3.1782747373498643</v>
      </c>
      <c r="AZ31" s="54">
        <v>103.86179735429836</v>
      </c>
      <c r="BA31" s="55"/>
      <c r="BB31" s="56" t="s">
        <v>453</v>
      </c>
      <c r="BC31" s="26">
        <v>4.2156928204322514E-2</v>
      </c>
      <c r="BD31" s="26">
        <v>20.208401461836299</v>
      </c>
      <c r="BE31" s="26">
        <v>28.009482639386274</v>
      </c>
      <c r="BF31" s="26">
        <v>7.1628417568412192E-2</v>
      </c>
      <c r="BG31" s="34">
        <v>5.6287161228757663</v>
      </c>
      <c r="BH31" s="26">
        <v>29.7324363241067</v>
      </c>
      <c r="BI31" s="26">
        <v>277.36044046549688</v>
      </c>
      <c r="BJ31" s="26">
        <v>26.808671473232998</v>
      </c>
      <c r="BK31" s="26">
        <v>15.059214075576431</v>
      </c>
      <c r="BL31" s="26">
        <v>11.885551967637349</v>
      </c>
      <c r="BM31" s="26">
        <v>36.368112520114686</v>
      </c>
      <c r="BN31" s="26">
        <v>181.34179250557457</v>
      </c>
      <c r="BO31" s="26">
        <v>0.61112337408457096</v>
      </c>
      <c r="BP31" s="26">
        <v>2.6154592464934927</v>
      </c>
      <c r="BQ31" s="26">
        <v>0.20496523602685596</v>
      </c>
      <c r="BR31" s="26">
        <v>2.1652018580246599</v>
      </c>
      <c r="BS31" s="26">
        <v>104.80984921801399</v>
      </c>
      <c r="BT31" s="26">
        <v>1.3159670603067912</v>
      </c>
      <c r="BU31" s="26">
        <v>2.2656300933771227</v>
      </c>
      <c r="BV31" s="26">
        <v>0.26944452371821687</v>
      </c>
      <c r="BW31" s="26">
        <v>0.91833351776301353</v>
      </c>
      <c r="BX31" s="26">
        <v>0.15595465102209782</v>
      </c>
      <c r="BY31" s="26">
        <v>0.2265961226314657</v>
      </c>
      <c r="BZ31" s="26">
        <v>8.4282581869459292E-2</v>
      </c>
      <c r="CA31" s="26">
        <v>1.303699284009547E-2</v>
      </c>
      <c r="CB31" s="26">
        <v>8.5762353244517753E-2</v>
      </c>
      <c r="CC31" s="26">
        <v>2.4562730126917422E-2</v>
      </c>
      <c r="CD31" s="26">
        <v>8.1661820492557602E-2</v>
      </c>
      <c r="CE31" s="26">
        <v>1.4831408166871E-2</v>
      </c>
      <c r="CF31" s="26">
        <v>0.11012233242397726</v>
      </c>
      <c r="CG31" s="26">
        <v>2.0130319415498789E-2</v>
      </c>
      <c r="CH31" s="26">
        <v>6.3127657413893978E-2</v>
      </c>
      <c r="CI31" s="26">
        <v>1.8071765794037679E-2</v>
      </c>
      <c r="CJ31" s="26">
        <v>1.1868830435692743</v>
      </c>
      <c r="CK31" s="26">
        <v>0.32746009778775376</v>
      </c>
      <c r="CL31" s="26">
        <v>3.5250330833256953E-2</v>
      </c>
    </row>
    <row r="32" spans="1:90">
      <c r="A32" s="17"/>
      <c r="B32" s="17"/>
      <c r="C32" s="3"/>
      <c r="D32" s="3"/>
      <c r="E32" s="52"/>
      <c r="F32" s="52"/>
      <c r="G32" s="36"/>
      <c r="H32" s="53"/>
      <c r="I32" s="53"/>
      <c r="J32" s="22"/>
      <c r="K32" s="20"/>
      <c r="L32" s="22"/>
      <c r="M32" s="22"/>
      <c r="N32" s="20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17"/>
      <c r="AP32" s="23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5"/>
      <c r="BB32" s="56"/>
      <c r="BC32" s="55"/>
      <c r="BD32" s="55"/>
      <c r="BE32" s="55"/>
      <c r="BF32" s="55"/>
      <c r="BG32" s="57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</row>
    <row r="33" spans="70:71">
      <c r="BR33" s="48"/>
      <c r="BS33" s="48"/>
    </row>
    <row r="34" spans="70:71">
      <c r="BR34" s="48"/>
      <c r="BS34" s="48"/>
    </row>
    <row r="35" spans="70:71">
      <c r="BR35" s="48"/>
      <c r="BS35" s="48"/>
    </row>
    <row r="36" spans="70:71">
      <c r="BR36" s="48"/>
      <c r="BS36" s="48"/>
    </row>
    <row r="37" spans="70:71">
      <c r="BR37" s="48"/>
      <c r="BS37" s="48"/>
    </row>
    <row r="38" spans="70:71">
      <c r="BR38" s="48"/>
      <c r="BS38" s="48"/>
    </row>
  </sheetData>
  <mergeCells count="5">
    <mergeCell ref="J1:U1"/>
    <mergeCell ref="Y1:AI1"/>
    <mergeCell ref="AK1:AM1"/>
    <mergeCell ref="AO1:AZ1"/>
    <mergeCell ref="BC1:C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50"/>
  <sheetViews>
    <sheetView workbookViewId="0">
      <pane ySplit="2" topLeftCell="A162" activePane="bottomLeft" state="frozen"/>
      <selection pane="bottomLeft" activeCell="J13" sqref="J13"/>
    </sheetView>
  </sheetViews>
  <sheetFormatPr defaultRowHeight="12"/>
  <cols>
    <col min="1" max="1" width="9.140625" style="41"/>
    <col min="2" max="2" width="9.140625" style="3"/>
    <col min="3" max="14" width="7.7109375" style="92" customWidth="1"/>
    <col min="15" max="15" width="7.7109375" style="5" customWidth="1"/>
    <col min="16" max="17" width="7.7109375" style="92" customWidth="1"/>
    <col min="18" max="18" width="8.42578125" style="92" bestFit="1" customWidth="1"/>
    <col min="19" max="26" width="7.7109375" style="92" customWidth="1"/>
    <col min="27" max="27" width="7.7109375" style="5" customWidth="1"/>
    <col min="28" max="29" width="7.7109375" style="92" customWidth="1"/>
    <col min="30" max="30" width="8.42578125" style="92" bestFit="1" customWidth="1"/>
    <col min="31" max="66" width="7.7109375" style="92" customWidth="1"/>
    <col min="67" max="16384" width="9.140625" style="5"/>
  </cols>
  <sheetData>
    <row r="1" spans="1:66" s="89" customFormat="1">
      <c r="A1" s="87"/>
      <c r="B1" s="87"/>
      <c r="C1" s="89" t="s">
        <v>0</v>
      </c>
      <c r="D1" s="89" t="s">
        <v>1</v>
      </c>
      <c r="E1" s="89" t="s">
        <v>2</v>
      </c>
      <c r="F1" s="89" t="s">
        <v>3</v>
      </c>
      <c r="G1" s="89" t="s">
        <v>4</v>
      </c>
      <c r="H1" s="89" t="s">
        <v>5</v>
      </c>
      <c r="I1" s="89" t="s">
        <v>6</v>
      </c>
      <c r="J1" s="89" t="s">
        <v>7</v>
      </c>
      <c r="K1" s="89" t="s">
        <v>8</v>
      </c>
      <c r="L1" s="89" t="s">
        <v>9</v>
      </c>
      <c r="M1" s="89" t="s">
        <v>10</v>
      </c>
      <c r="N1" s="89" t="s">
        <v>11</v>
      </c>
      <c r="P1" s="89" t="s">
        <v>12</v>
      </c>
      <c r="Q1" s="89" t="s">
        <v>13</v>
      </c>
      <c r="R1" s="89" t="s">
        <v>14</v>
      </c>
      <c r="S1" s="89" t="s">
        <v>15</v>
      </c>
      <c r="T1" s="89" t="s">
        <v>16</v>
      </c>
      <c r="U1" s="89" t="s">
        <v>17</v>
      </c>
      <c r="V1" s="89" t="s">
        <v>18</v>
      </c>
      <c r="W1" s="89" t="s">
        <v>19</v>
      </c>
      <c r="X1" s="89" t="s">
        <v>20</v>
      </c>
      <c r="Y1" s="89" t="s">
        <v>21</v>
      </c>
      <c r="Z1" s="89" t="s">
        <v>22</v>
      </c>
      <c r="AB1" s="89" t="s">
        <v>23</v>
      </c>
      <c r="AC1" s="89" t="s">
        <v>24</v>
      </c>
      <c r="AD1" s="89" t="s">
        <v>25</v>
      </c>
      <c r="AE1" s="89" t="s">
        <v>26</v>
      </c>
      <c r="AF1" s="89" t="s">
        <v>27</v>
      </c>
      <c r="AG1" s="89" t="s">
        <v>28</v>
      </c>
      <c r="AH1" s="89" t="s">
        <v>29</v>
      </c>
      <c r="AI1" s="89" t="s">
        <v>30</v>
      </c>
      <c r="AJ1" s="89" t="s">
        <v>31</v>
      </c>
      <c r="AK1" s="89" t="s">
        <v>32</v>
      </c>
      <c r="AL1" s="89" t="s">
        <v>33</v>
      </c>
      <c r="AM1" s="89" t="s">
        <v>34</v>
      </c>
      <c r="AN1" s="89" t="s">
        <v>35</v>
      </c>
      <c r="AO1" s="89" t="s">
        <v>36</v>
      </c>
      <c r="AP1" s="89" t="s">
        <v>37</v>
      </c>
      <c r="AQ1" s="89" t="s">
        <v>38</v>
      </c>
      <c r="AR1" s="89" t="s">
        <v>39</v>
      </c>
      <c r="AS1" s="89" t="s">
        <v>40</v>
      </c>
      <c r="AT1" s="89" t="s">
        <v>41</v>
      </c>
      <c r="AU1" s="89" t="s">
        <v>42</v>
      </c>
      <c r="AV1" s="89" t="s">
        <v>43</v>
      </c>
      <c r="AW1" s="89" t="s">
        <v>44</v>
      </c>
      <c r="AX1" s="89" t="s">
        <v>45</v>
      </c>
      <c r="AY1" s="89" t="s">
        <v>46</v>
      </c>
      <c r="AZ1" s="89" t="s">
        <v>47</v>
      </c>
      <c r="BA1" s="89" t="s">
        <v>48</v>
      </c>
      <c r="BB1" s="89" t="s">
        <v>49</v>
      </c>
      <c r="BC1" s="89" t="s">
        <v>50</v>
      </c>
      <c r="BD1" s="89" t="s">
        <v>51</v>
      </c>
      <c r="BE1" s="89" t="s">
        <v>52</v>
      </c>
      <c r="BF1" s="89" t="s">
        <v>53</v>
      </c>
      <c r="BG1" s="89" t="s">
        <v>54</v>
      </c>
      <c r="BH1" s="89" t="s">
        <v>55</v>
      </c>
      <c r="BI1" s="89" t="s">
        <v>56</v>
      </c>
      <c r="BJ1" s="89" t="s">
        <v>57</v>
      </c>
      <c r="BK1" s="89" t="s">
        <v>58</v>
      </c>
      <c r="BL1" s="89" t="s">
        <v>59</v>
      </c>
      <c r="BM1" s="89" t="s">
        <v>60</v>
      </c>
      <c r="BN1" s="89" t="s">
        <v>61</v>
      </c>
    </row>
    <row r="2" spans="1:66" s="89" customFormat="1">
      <c r="A2" s="87"/>
      <c r="B2" s="87"/>
      <c r="C2" s="89" t="s">
        <v>62</v>
      </c>
      <c r="D2" s="89" t="s">
        <v>62</v>
      </c>
      <c r="E2" s="89" t="s">
        <v>62</v>
      </c>
      <c r="F2" s="89" t="s">
        <v>62</v>
      </c>
      <c r="G2" s="89" t="s">
        <v>62</v>
      </c>
      <c r="H2" s="89" t="s">
        <v>62</v>
      </c>
      <c r="I2" s="89" t="s">
        <v>62</v>
      </c>
      <c r="J2" s="89" t="s">
        <v>62</v>
      </c>
      <c r="K2" s="89" t="s">
        <v>62</v>
      </c>
      <c r="L2" s="89" t="s">
        <v>62</v>
      </c>
      <c r="M2" s="89" t="s">
        <v>62</v>
      </c>
      <c r="N2" s="89" t="s">
        <v>62</v>
      </c>
      <c r="P2" s="89" t="s">
        <v>63</v>
      </c>
      <c r="Q2" s="89" t="s">
        <v>63</v>
      </c>
      <c r="R2" s="89" t="s">
        <v>63</v>
      </c>
      <c r="S2" s="89" t="s">
        <v>63</v>
      </c>
      <c r="T2" s="89" t="s">
        <v>63</v>
      </c>
      <c r="U2" s="89" t="s">
        <v>63</v>
      </c>
      <c r="V2" s="89" t="s">
        <v>63</v>
      </c>
      <c r="W2" s="89" t="s">
        <v>63</v>
      </c>
      <c r="X2" s="89" t="s">
        <v>63</v>
      </c>
      <c r="Y2" s="89" t="s">
        <v>63</v>
      </c>
      <c r="Z2" s="89" t="s">
        <v>63</v>
      </c>
      <c r="AB2" s="89" t="s">
        <v>64</v>
      </c>
      <c r="AC2" s="89" t="s">
        <v>63</v>
      </c>
      <c r="AD2" s="89" t="s">
        <v>63</v>
      </c>
      <c r="AE2" s="89" t="s">
        <v>64</v>
      </c>
      <c r="AF2" s="89" t="s">
        <v>64</v>
      </c>
      <c r="AG2" s="89" t="s">
        <v>63</v>
      </c>
      <c r="AH2" s="89" t="s">
        <v>63</v>
      </c>
      <c r="AI2" s="89" t="s">
        <v>63</v>
      </c>
      <c r="AJ2" s="89" t="s">
        <v>63</v>
      </c>
      <c r="AK2" s="89" t="s">
        <v>63</v>
      </c>
      <c r="AL2" s="89" t="s">
        <v>63</v>
      </c>
      <c r="AM2" s="89" t="s">
        <v>63</v>
      </c>
      <c r="AN2" s="89" t="s">
        <v>63</v>
      </c>
      <c r="AO2" s="89" t="s">
        <v>63</v>
      </c>
      <c r="AP2" s="89" t="s">
        <v>63</v>
      </c>
      <c r="AQ2" s="89" t="s">
        <v>63</v>
      </c>
      <c r="AR2" s="89" t="s">
        <v>63</v>
      </c>
      <c r="AS2" s="89" t="s">
        <v>63</v>
      </c>
      <c r="AT2" s="89" t="s">
        <v>63</v>
      </c>
      <c r="AU2" s="89" t="s">
        <v>63</v>
      </c>
      <c r="AV2" s="89" t="s">
        <v>63</v>
      </c>
      <c r="AW2" s="89" t="s">
        <v>63</v>
      </c>
      <c r="AX2" s="89" t="s">
        <v>63</v>
      </c>
      <c r="AY2" s="89" t="s">
        <v>63</v>
      </c>
      <c r="AZ2" s="89" t="s">
        <v>63</v>
      </c>
      <c r="BA2" s="89" t="s">
        <v>63</v>
      </c>
      <c r="BB2" s="89" t="s">
        <v>63</v>
      </c>
      <c r="BC2" s="89" t="s">
        <v>63</v>
      </c>
      <c r="BD2" s="89" t="s">
        <v>63</v>
      </c>
      <c r="BE2" s="89" t="s">
        <v>63</v>
      </c>
      <c r="BF2" s="89" t="s">
        <v>63</v>
      </c>
      <c r="BG2" s="89" t="s">
        <v>63</v>
      </c>
      <c r="BH2" s="89" t="s">
        <v>63</v>
      </c>
      <c r="BI2" s="89" t="s">
        <v>63</v>
      </c>
      <c r="BJ2" s="89" t="s">
        <v>63</v>
      </c>
      <c r="BK2" s="89" t="s">
        <v>63</v>
      </c>
      <c r="BL2" s="89" t="s">
        <v>63</v>
      </c>
      <c r="BM2" s="89" t="s">
        <v>63</v>
      </c>
      <c r="BN2" s="89" t="s">
        <v>63</v>
      </c>
    </row>
    <row r="4" spans="1:66" s="89" customFormat="1">
      <c r="A4" s="90" t="s">
        <v>202</v>
      </c>
      <c r="B4" s="87"/>
    </row>
    <row r="5" spans="1:66" s="89" customFormat="1">
      <c r="A5" s="87"/>
      <c r="B5" s="87"/>
    </row>
    <row r="6" spans="1:66" s="89" customFormat="1">
      <c r="A6" s="90" t="s">
        <v>204</v>
      </c>
      <c r="B6" s="87"/>
    </row>
    <row r="7" spans="1:66">
      <c r="A7" s="41" t="s">
        <v>197</v>
      </c>
      <c r="C7" s="91">
        <v>52.190037090658201</v>
      </c>
      <c r="D7" s="91">
        <v>1.08106733457765</v>
      </c>
      <c r="E7" s="91">
        <v>15.1867514273212</v>
      </c>
      <c r="F7" s="91">
        <v>10.8002652121571</v>
      </c>
      <c r="G7" s="91">
        <v>0.16769859781313881</v>
      </c>
      <c r="H7" s="91">
        <v>6.3325846454791002</v>
      </c>
      <c r="I7" s="91">
        <v>10.9523744319208</v>
      </c>
      <c r="J7" s="91">
        <v>2.1903368975644515</v>
      </c>
      <c r="K7" s="91">
        <v>0.64084070094751355</v>
      </c>
      <c r="L7" s="91">
        <v>0.11540479752408524</v>
      </c>
      <c r="M7" s="91">
        <v>-0.31</v>
      </c>
      <c r="N7" s="91">
        <v>99.347361135963226</v>
      </c>
      <c r="P7" s="91">
        <v>35.913866171261525</v>
      </c>
      <c r="Q7" s="91">
        <v>275.05249946845299</v>
      </c>
      <c r="R7" s="91">
        <v>271.0517756511386</v>
      </c>
      <c r="S7" s="91">
        <v>45.8462368</v>
      </c>
      <c r="T7" s="91">
        <v>243.7064</v>
      </c>
      <c r="U7" s="91">
        <v>102.34464000000001</v>
      </c>
      <c r="V7" s="91">
        <v>80.62724</v>
      </c>
      <c r="W7" s="91">
        <v>194.24359999999999</v>
      </c>
      <c r="X7" s="91">
        <v>23.168960000000002</v>
      </c>
      <c r="Y7" s="91">
        <v>92.663125419449301</v>
      </c>
      <c r="Z7" s="91">
        <v>178.071337903173</v>
      </c>
      <c r="AB7" s="92" t="s">
        <v>203</v>
      </c>
      <c r="AC7" s="92" t="s">
        <v>203</v>
      </c>
      <c r="AD7" s="92" t="s">
        <v>203</v>
      </c>
      <c r="AE7" s="92" t="s">
        <v>203</v>
      </c>
      <c r="AF7" s="92" t="s">
        <v>203</v>
      </c>
      <c r="AG7" s="92" t="s">
        <v>203</v>
      </c>
      <c r="AH7" s="92" t="s">
        <v>203</v>
      </c>
      <c r="AI7" s="92" t="s">
        <v>203</v>
      </c>
      <c r="AJ7" s="91" t="s">
        <v>203</v>
      </c>
      <c r="AK7" s="91">
        <v>18.347719999999999</v>
      </c>
      <c r="AL7" s="91" t="s">
        <v>203</v>
      </c>
      <c r="AM7" s="91">
        <v>21.609272000000001</v>
      </c>
      <c r="AN7" s="91" t="s">
        <v>203</v>
      </c>
      <c r="AO7" s="91" t="s">
        <v>203</v>
      </c>
      <c r="AP7" s="91" t="s">
        <v>203</v>
      </c>
      <c r="AQ7" s="91">
        <v>7.7280793920000006</v>
      </c>
      <c r="AR7" s="91" t="s">
        <v>203</v>
      </c>
      <c r="AS7" s="91" t="s">
        <v>203</v>
      </c>
      <c r="AT7" s="91">
        <v>0.79063599999999989</v>
      </c>
      <c r="AV7" s="91">
        <v>11.285332</v>
      </c>
      <c r="AW7" s="91">
        <v>22.932559999999999</v>
      </c>
      <c r="AX7" s="91">
        <v>3.0049600000000001</v>
      </c>
      <c r="AY7" s="91">
        <v>13.09796</v>
      </c>
      <c r="AZ7" s="91">
        <v>3.3074840000000001</v>
      </c>
      <c r="BA7" s="91">
        <v>1.120492</v>
      </c>
      <c r="BB7" s="91">
        <v>3.6374919999999995</v>
      </c>
      <c r="BC7" s="91">
        <v>0.59663999999999995</v>
      </c>
      <c r="BD7" s="91">
        <v>3.7409560000000002</v>
      </c>
      <c r="BE7" s="91">
        <v>0.69519999999999993</v>
      </c>
      <c r="BF7" s="91">
        <v>2.0993976000000001</v>
      </c>
      <c r="BG7" s="91">
        <v>0.34360799999999997</v>
      </c>
      <c r="BH7" s="91">
        <v>2.0945480000000001</v>
      </c>
      <c r="BI7" s="91">
        <v>0.319716</v>
      </c>
      <c r="BJ7" s="91">
        <v>2.4360719999999998</v>
      </c>
      <c r="BK7" s="91">
        <v>0.47116800000000003</v>
      </c>
      <c r="BL7" s="91">
        <v>9.1422760000000007</v>
      </c>
      <c r="BM7" s="91">
        <v>2.0225439999999999</v>
      </c>
      <c r="BN7" s="91">
        <v>0.49630160000000001</v>
      </c>
    </row>
    <row r="8" spans="1:66">
      <c r="A8" s="41" t="s">
        <v>198</v>
      </c>
      <c r="C8" s="91">
        <v>52.767975592656796</v>
      </c>
      <c r="D8" s="91">
        <v>1.2710334104339189</v>
      </c>
      <c r="E8" s="91">
        <v>14.346644609285599</v>
      </c>
      <c r="F8" s="91">
        <v>9.0757827589628111</v>
      </c>
      <c r="G8" s="91">
        <v>0.15337563250510591</v>
      </c>
      <c r="H8" s="91">
        <v>7.6197104500602313</v>
      </c>
      <c r="I8" s="91">
        <v>9.5522277527643435</v>
      </c>
      <c r="J8" s="91">
        <v>2.80714325285693</v>
      </c>
      <c r="K8" s="91">
        <v>1.5069639012008937</v>
      </c>
      <c r="L8" s="91">
        <v>0.26337908215196632</v>
      </c>
      <c r="M8" s="91">
        <v>0.78</v>
      </c>
      <c r="N8" s="91">
        <v>100.14423644287859</v>
      </c>
      <c r="P8" s="91">
        <v>27.458411986749176</v>
      </c>
      <c r="Q8" s="91">
        <v>200.75559908886444</v>
      </c>
      <c r="R8" s="91">
        <v>409.93184143565162</v>
      </c>
      <c r="S8" s="91">
        <v>38.294453435072406</v>
      </c>
      <c r="T8" s="91">
        <v>147.06622332214732</v>
      </c>
      <c r="U8" s="91">
        <v>54.674553769810487</v>
      </c>
      <c r="V8" s="91">
        <v>82.181028646321522</v>
      </c>
      <c r="W8" s="91">
        <v>435.91403732564237</v>
      </c>
      <c r="X8" s="91">
        <v>23.597695615221987</v>
      </c>
      <c r="Y8" s="91">
        <v>148.054103385486</v>
      </c>
      <c r="Z8" s="91">
        <v>503.53447134236461</v>
      </c>
      <c r="AB8" s="92" t="s">
        <v>203</v>
      </c>
      <c r="AC8" s="92" t="s">
        <v>203</v>
      </c>
      <c r="AD8" s="92" t="s">
        <v>203</v>
      </c>
      <c r="AE8" s="92" t="s">
        <v>203</v>
      </c>
      <c r="AF8" s="92" t="s">
        <v>203</v>
      </c>
      <c r="AG8" s="92" t="s">
        <v>203</v>
      </c>
      <c r="AH8" s="92" t="s">
        <v>203</v>
      </c>
      <c r="AI8" s="92" t="s">
        <v>203</v>
      </c>
      <c r="AJ8" s="91" t="s">
        <v>203</v>
      </c>
      <c r="AK8" s="91">
        <v>16.155964264962229</v>
      </c>
      <c r="AL8" s="91" t="s">
        <v>203</v>
      </c>
      <c r="AM8" s="91">
        <v>41.957944424489789</v>
      </c>
      <c r="AN8" s="91" t="s">
        <v>203</v>
      </c>
      <c r="AO8" s="91" t="s">
        <v>203</v>
      </c>
      <c r="AP8" s="91" t="s">
        <v>203</v>
      </c>
      <c r="AQ8" s="91">
        <v>25.97781185374664</v>
      </c>
      <c r="AR8" s="91" t="s">
        <v>203</v>
      </c>
      <c r="AS8" s="91" t="s">
        <v>203</v>
      </c>
      <c r="AT8" s="91">
        <v>1.1412843547123623</v>
      </c>
      <c r="AV8" s="91">
        <v>38.796795440464663</v>
      </c>
      <c r="AW8" s="91">
        <v>65.431675524099006</v>
      </c>
      <c r="AX8" s="91">
        <v>7.1901431037991861</v>
      </c>
      <c r="AY8" s="91">
        <v>27.244189899653982</v>
      </c>
      <c r="AZ8" s="91">
        <v>5.0787934070240297</v>
      </c>
      <c r="BA8" s="91">
        <v>1.4944758446280999</v>
      </c>
      <c r="BB8" s="91">
        <v>4.7062362870446455</v>
      </c>
      <c r="BC8" s="91">
        <v>0.60942955824175815</v>
      </c>
      <c r="BD8" s="91">
        <v>3.9416903233044369</v>
      </c>
      <c r="BE8" s="91">
        <v>0.69786466198675479</v>
      </c>
      <c r="BF8" s="91">
        <v>1.8968257894736842</v>
      </c>
      <c r="BG8" s="91">
        <v>0.3195708542936288</v>
      </c>
      <c r="BH8" s="91">
        <v>2.0486419047619044</v>
      </c>
      <c r="BI8" s="91">
        <v>0.2817641291666666</v>
      </c>
      <c r="BJ8" s="91">
        <v>2.9999387478260862</v>
      </c>
      <c r="BK8" s="91">
        <v>1.5596886097560976</v>
      </c>
      <c r="BL8" s="91">
        <v>7.1807960548207204</v>
      </c>
      <c r="BM8" s="91">
        <v>8.7992134769162984</v>
      </c>
      <c r="BN8" s="91">
        <v>1.6552612284153005</v>
      </c>
    </row>
    <row r="9" spans="1:66">
      <c r="A9" s="41" t="s">
        <v>199</v>
      </c>
      <c r="C9" s="91">
        <v>50.906298012855601</v>
      </c>
      <c r="D9" s="91">
        <v>0.187207340120081</v>
      </c>
      <c r="E9" s="91">
        <v>4.4376735557930997</v>
      </c>
      <c r="F9" s="91">
        <v>13.032977746155099</v>
      </c>
      <c r="G9" s="91">
        <v>0.23928195581274925</v>
      </c>
      <c r="H9" s="91">
        <v>24.978794042507399</v>
      </c>
      <c r="I9" s="91">
        <v>2.5538543933511764</v>
      </c>
      <c r="J9" s="91">
        <v>0.37108958122001523</v>
      </c>
      <c r="K9" s="91">
        <v>8.451647336643793E-2</v>
      </c>
      <c r="L9" s="91">
        <v>1.6491131411070083E-2</v>
      </c>
      <c r="M9" s="91">
        <v>0.39</v>
      </c>
      <c r="N9" s="91">
        <v>97.198184232592723</v>
      </c>
      <c r="P9" s="91">
        <v>28.942193961286943</v>
      </c>
      <c r="Q9" s="91">
        <v>241.21510450981501</v>
      </c>
      <c r="R9" s="91">
        <v>23737.2389734891</v>
      </c>
      <c r="S9" s="91">
        <v>103.3278543580786</v>
      </c>
      <c r="T9" s="91">
        <v>555.5972597734899</v>
      </c>
      <c r="U9" s="91">
        <v>24.481831844280933</v>
      </c>
      <c r="V9" s="91">
        <v>120.38631807629427</v>
      </c>
      <c r="W9" s="91">
        <v>32.495232148925012</v>
      </c>
      <c r="X9" s="91">
        <v>3.6264108970401692</v>
      </c>
      <c r="Y9" s="91">
        <v>20.505107465139531</v>
      </c>
      <c r="Z9" s="91">
        <v>41.137283171623103</v>
      </c>
      <c r="AB9" s="92" t="s">
        <v>203</v>
      </c>
      <c r="AC9" s="92" t="s">
        <v>203</v>
      </c>
      <c r="AD9" s="92" t="s">
        <v>203</v>
      </c>
      <c r="AE9" s="92" t="s">
        <v>203</v>
      </c>
      <c r="AF9" s="92" t="s">
        <v>203</v>
      </c>
      <c r="AG9" s="92" t="s">
        <v>203</v>
      </c>
      <c r="AH9" s="92" t="s">
        <v>203</v>
      </c>
      <c r="AI9" s="92" t="s">
        <v>203</v>
      </c>
      <c r="AJ9" s="91" t="s">
        <v>203</v>
      </c>
      <c r="AK9" s="91">
        <v>7.5868128140615925</v>
      </c>
      <c r="AL9" s="91" t="s">
        <v>203</v>
      </c>
      <c r="AM9" s="91">
        <v>3.9971370840816327</v>
      </c>
      <c r="AN9" s="91" t="s">
        <v>203</v>
      </c>
      <c r="AO9" s="91" t="s">
        <v>203</v>
      </c>
      <c r="AP9" s="91" t="s">
        <v>203</v>
      </c>
      <c r="AQ9" s="91">
        <v>1.7123860890798148</v>
      </c>
      <c r="AR9" s="91" t="s">
        <v>203</v>
      </c>
      <c r="AS9" s="91" t="s">
        <v>203</v>
      </c>
      <c r="AT9" s="91">
        <v>9.3417091432068528E-2</v>
      </c>
      <c r="AV9" s="91">
        <v>1.7235102047434654</v>
      </c>
      <c r="AW9" s="91">
        <v>3.5236435692140686</v>
      </c>
      <c r="AX9" s="91">
        <v>0.44287394352103121</v>
      </c>
      <c r="AY9" s="91">
        <v>1.7978375792387544</v>
      </c>
      <c r="AZ9" s="91">
        <v>0.41786174812076393</v>
      </c>
      <c r="BA9" s="91">
        <v>0.12524086760330577</v>
      </c>
      <c r="BB9" s="91">
        <v>0.41741804094768564</v>
      </c>
      <c r="BC9" s="91">
        <v>5.5443479905808481E-2</v>
      </c>
      <c r="BD9" s="91">
        <v>0.51293308516063241</v>
      </c>
      <c r="BE9" s="91">
        <v>9.6339952980132426E-2</v>
      </c>
      <c r="BF9" s="91">
        <v>0.29345665263157894</v>
      </c>
      <c r="BG9" s="91">
        <v>6.7149832686980618E-2</v>
      </c>
      <c r="BH9" s="91">
        <v>0.33676923809523807</v>
      </c>
      <c r="BI9" s="91">
        <v>5.0747737499999994E-2</v>
      </c>
      <c r="BJ9" s="91">
        <v>0.4677812999999999</v>
      </c>
      <c r="BK9" s="91">
        <v>8.7544759999999999E-2</v>
      </c>
      <c r="BL9" s="91">
        <v>1.3019166257939669</v>
      </c>
      <c r="BM9" s="91">
        <v>0.45804572246699998</v>
      </c>
      <c r="BN9" s="91">
        <v>0.18429682185792351</v>
      </c>
    </row>
    <row r="10" spans="1:66"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66">
      <c r="A11" s="41" t="s">
        <v>116</v>
      </c>
      <c r="B11" s="41"/>
      <c r="C11" s="93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 spans="1:66">
      <c r="A12" s="41" t="s">
        <v>197</v>
      </c>
      <c r="C12" s="91">
        <v>52.44</v>
      </c>
      <c r="D12" s="91">
        <v>1.06</v>
      </c>
      <c r="E12" s="91">
        <v>15.35</v>
      </c>
      <c r="F12" s="91">
        <v>10.74</v>
      </c>
      <c r="G12" s="91">
        <v>0.16300000000000001</v>
      </c>
      <c r="H12" s="91">
        <v>6.37</v>
      </c>
      <c r="I12" s="91">
        <v>10.87</v>
      </c>
      <c r="J12" s="91">
        <v>2.14</v>
      </c>
      <c r="K12" s="91">
        <v>0.627</v>
      </c>
      <c r="L12" s="91">
        <v>0.13100000000000001</v>
      </c>
      <c r="M12" s="91">
        <v>-0.31</v>
      </c>
      <c r="N12" s="91">
        <v>99.580999999999989</v>
      </c>
      <c r="P12" s="91">
        <v>36</v>
      </c>
      <c r="Q12" s="91">
        <v>262</v>
      </c>
      <c r="R12" s="91">
        <v>93</v>
      </c>
      <c r="S12" s="91">
        <v>44</v>
      </c>
      <c r="T12" s="91">
        <v>70</v>
      </c>
      <c r="U12" s="91">
        <v>103</v>
      </c>
      <c r="V12" s="91">
        <v>77</v>
      </c>
      <c r="W12" s="91">
        <v>194</v>
      </c>
      <c r="X12" s="91">
        <v>24</v>
      </c>
      <c r="Y12" s="91">
        <v>94</v>
      </c>
      <c r="Z12" s="91">
        <v>182</v>
      </c>
      <c r="AB12" s="91" t="s">
        <v>203</v>
      </c>
      <c r="AC12" s="91" t="s">
        <v>203</v>
      </c>
      <c r="AD12" s="91" t="s">
        <v>203</v>
      </c>
      <c r="AE12" s="91" t="s">
        <v>203</v>
      </c>
      <c r="AF12" s="91" t="s">
        <v>203</v>
      </c>
      <c r="AG12" s="91" t="s">
        <v>203</v>
      </c>
      <c r="AH12" s="91" t="s">
        <v>203</v>
      </c>
      <c r="AI12" s="91" t="s">
        <v>203</v>
      </c>
      <c r="AJ12" s="91" t="s">
        <v>203</v>
      </c>
      <c r="AK12" s="91">
        <v>20</v>
      </c>
      <c r="AL12" s="91" t="s">
        <v>203</v>
      </c>
      <c r="AM12" s="91">
        <v>20</v>
      </c>
      <c r="AN12" s="91" t="s">
        <v>203</v>
      </c>
      <c r="AO12" s="91" t="s">
        <v>203</v>
      </c>
      <c r="AP12" s="91" t="s">
        <v>203</v>
      </c>
      <c r="AQ12" s="91">
        <v>7.9</v>
      </c>
      <c r="AR12" s="91" t="s">
        <v>203</v>
      </c>
      <c r="AS12" s="91" t="s">
        <v>203</v>
      </c>
      <c r="AT12" s="91">
        <v>0.7</v>
      </c>
      <c r="AU12" s="91"/>
      <c r="AV12" s="91">
        <v>11.4</v>
      </c>
      <c r="AW12" s="91">
        <v>24</v>
      </c>
      <c r="AX12" s="91">
        <v>3</v>
      </c>
      <c r="AY12" s="91">
        <v>14</v>
      </c>
      <c r="AZ12" s="91">
        <v>3.25</v>
      </c>
      <c r="BA12" s="91">
        <v>1.1000000000000001</v>
      </c>
      <c r="BB12" s="91">
        <v>3.6</v>
      </c>
      <c r="BC12" s="91">
        <v>0.63</v>
      </c>
      <c r="BD12" s="91">
        <v>3.8</v>
      </c>
      <c r="BE12" s="91">
        <v>0.75</v>
      </c>
      <c r="BF12" s="91">
        <v>2</v>
      </c>
      <c r="BG12" s="91">
        <v>0.36</v>
      </c>
      <c r="BH12" s="91">
        <v>2.0499999999999998</v>
      </c>
      <c r="BI12" s="91">
        <v>0.33</v>
      </c>
      <c r="BJ12" s="91">
        <v>2.56</v>
      </c>
      <c r="BK12" s="91">
        <v>1.6</v>
      </c>
      <c r="BL12" s="91">
        <v>9.3000000000000007</v>
      </c>
      <c r="BM12" s="91">
        <v>2.2000000000000002</v>
      </c>
      <c r="BN12" s="91">
        <v>0.53</v>
      </c>
    </row>
    <row r="13" spans="1:66">
      <c r="A13" s="41" t="s">
        <v>117</v>
      </c>
      <c r="C13" s="91">
        <v>52.16</v>
      </c>
      <c r="D13" s="91">
        <v>1.3</v>
      </c>
      <c r="E13" s="91">
        <v>14.51</v>
      </c>
      <c r="F13" s="91">
        <v>9.1</v>
      </c>
      <c r="G13" s="91">
        <v>0.15</v>
      </c>
      <c r="H13" s="91">
        <v>7.75</v>
      </c>
      <c r="I13" s="91">
        <v>9.23</v>
      </c>
      <c r="J13" s="91">
        <v>2.74</v>
      </c>
      <c r="K13" s="91">
        <v>1.42</v>
      </c>
      <c r="L13" s="91">
        <v>0.25</v>
      </c>
      <c r="M13" s="91">
        <v>0.78</v>
      </c>
      <c r="N13" s="91">
        <v>99.39</v>
      </c>
      <c r="P13" s="91">
        <v>27.9</v>
      </c>
      <c r="Q13" s="91">
        <v>206</v>
      </c>
      <c r="R13" s="91">
        <v>415</v>
      </c>
      <c r="S13" s="91">
        <v>39.5</v>
      </c>
      <c r="T13" s="91">
        <v>134</v>
      </c>
      <c r="U13" s="91">
        <v>55</v>
      </c>
      <c r="V13" s="91">
        <v>82</v>
      </c>
      <c r="W13" s="91">
        <v>443</v>
      </c>
      <c r="X13" s="91">
        <v>24</v>
      </c>
      <c r="Y13" s="91">
        <v>146</v>
      </c>
      <c r="Z13" s="91">
        <v>497</v>
      </c>
      <c r="AB13" s="91" t="s">
        <v>203</v>
      </c>
      <c r="AC13" s="91" t="s">
        <v>203</v>
      </c>
      <c r="AD13" s="91" t="s">
        <v>203</v>
      </c>
      <c r="AE13" s="91" t="s">
        <v>203</v>
      </c>
      <c r="AF13" s="91" t="s">
        <v>203</v>
      </c>
      <c r="AG13" s="91" t="s">
        <v>203</v>
      </c>
      <c r="AH13" s="91" t="s">
        <v>203</v>
      </c>
      <c r="AI13" s="91" t="s">
        <v>203</v>
      </c>
      <c r="AJ13" s="91" t="s">
        <v>203</v>
      </c>
      <c r="AK13" s="91">
        <v>18</v>
      </c>
      <c r="AL13" s="91" t="s">
        <v>203</v>
      </c>
      <c r="AM13" s="91">
        <v>42</v>
      </c>
      <c r="AN13" s="91" t="s">
        <v>203</v>
      </c>
      <c r="AO13" s="91" t="s">
        <v>203</v>
      </c>
      <c r="AP13" s="91" t="s">
        <v>203</v>
      </c>
      <c r="AQ13" s="91">
        <v>27</v>
      </c>
      <c r="AR13" s="91" t="s">
        <v>203</v>
      </c>
      <c r="AS13" s="91" t="s">
        <v>203</v>
      </c>
      <c r="AT13" s="91">
        <v>1.2</v>
      </c>
      <c r="AU13" s="91"/>
      <c r="AV13" s="91">
        <v>38.1</v>
      </c>
      <c r="AW13" s="91">
        <v>66.099999999999994</v>
      </c>
      <c r="AX13" s="91">
        <v>7.3</v>
      </c>
      <c r="AY13" s="91">
        <v>25.5</v>
      </c>
      <c r="AZ13" s="91">
        <v>5.0199999999999996</v>
      </c>
      <c r="BA13" s="91">
        <v>1.47</v>
      </c>
      <c r="BB13" s="91">
        <v>4.54</v>
      </c>
      <c r="BC13" s="91">
        <v>0.69</v>
      </c>
      <c r="BD13" s="91">
        <v>4.1900000000000004</v>
      </c>
      <c r="BE13" s="91">
        <v>0.72</v>
      </c>
      <c r="BF13" s="91">
        <v>2.1800000000000002</v>
      </c>
      <c r="BG13" s="91">
        <v>0.31</v>
      </c>
      <c r="BH13" s="91">
        <v>2.1</v>
      </c>
      <c r="BI13" s="91">
        <v>0.32</v>
      </c>
      <c r="BJ13" s="91">
        <v>3.48</v>
      </c>
      <c r="BK13" s="91">
        <v>1.6</v>
      </c>
      <c r="BL13" s="91">
        <v>7.2</v>
      </c>
      <c r="BM13" s="91">
        <v>8.8000000000000007</v>
      </c>
      <c r="BN13" s="91">
        <v>1.6</v>
      </c>
    </row>
    <row r="14" spans="1:66">
      <c r="A14" s="41" t="s">
        <v>200</v>
      </c>
      <c r="C14" s="91">
        <v>51.1</v>
      </c>
      <c r="D14" s="91">
        <v>0.2</v>
      </c>
      <c r="E14" s="91">
        <v>4.18</v>
      </c>
      <c r="F14" s="91">
        <v>12.76</v>
      </c>
      <c r="G14" s="91">
        <v>0.22</v>
      </c>
      <c r="H14" s="91">
        <v>25.33</v>
      </c>
      <c r="I14" s="91">
        <v>2.66</v>
      </c>
      <c r="J14" s="91">
        <v>0.37</v>
      </c>
      <c r="K14" s="91">
        <v>0.09</v>
      </c>
      <c r="L14" s="91">
        <v>0.02</v>
      </c>
      <c r="M14" s="91">
        <v>0.39</v>
      </c>
      <c r="N14" s="91">
        <v>97.320000000000007</v>
      </c>
      <c r="P14" s="91">
        <v>29</v>
      </c>
      <c r="Q14" s="91">
        <v>230</v>
      </c>
      <c r="R14" s="91">
        <v>24000</v>
      </c>
      <c r="S14" s="91">
        <v>110</v>
      </c>
      <c r="T14" s="91">
        <v>560</v>
      </c>
      <c r="U14" s="91">
        <v>18</v>
      </c>
      <c r="V14" s="91">
        <v>100</v>
      </c>
      <c r="W14" s="91">
        <v>32</v>
      </c>
      <c r="X14" s="91">
        <v>5</v>
      </c>
      <c r="Y14" s="91">
        <v>30</v>
      </c>
      <c r="Z14" s="91">
        <v>46</v>
      </c>
      <c r="AB14" s="91" t="s">
        <v>203</v>
      </c>
      <c r="AC14" s="91" t="s">
        <v>203</v>
      </c>
      <c r="AD14" s="91" t="s">
        <v>203</v>
      </c>
      <c r="AE14" s="91" t="s">
        <v>203</v>
      </c>
      <c r="AF14" s="91" t="s">
        <v>203</v>
      </c>
      <c r="AG14" s="91" t="s">
        <v>203</v>
      </c>
      <c r="AH14" s="91" t="s">
        <v>203</v>
      </c>
      <c r="AI14" s="91" t="s">
        <v>203</v>
      </c>
      <c r="AJ14" s="91" t="s">
        <v>203</v>
      </c>
      <c r="AK14" s="91">
        <v>8</v>
      </c>
      <c r="AL14" s="91" t="s">
        <v>203</v>
      </c>
      <c r="AM14" s="91">
        <v>5</v>
      </c>
      <c r="AN14" s="91" t="s">
        <v>203</v>
      </c>
      <c r="AO14" s="91" t="s">
        <v>203</v>
      </c>
      <c r="AP14" s="91" t="s">
        <v>203</v>
      </c>
      <c r="AQ14" s="91" t="s">
        <v>118</v>
      </c>
      <c r="AR14" s="91" t="s">
        <v>203</v>
      </c>
      <c r="AS14" s="91" t="s">
        <v>203</v>
      </c>
      <c r="AT14" s="91" t="s">
        <v>118</v>
      </c>
      <c r="AU14" s="91"/>
      <c r="AV14" s="91">
        <v>2</v>
      </c>
      <c r="AW14" s="91" t="s">
        <v>118</v>
      </c>
      <c r="AX14" s="91" t="s">
        <v>118</v>
      </c>
      <c r="AY14" s="91" t="s">
        <v>118</v>
      </c>
      <c r="AZ14" s="91" t="s">
        <v>118</v>
      </c>
      <c r="BA14" s="91">
        <v>0.2</v>
      </c>
      <c r="BB14" s="91" t="s">
        <v>118</v>
      </c>
      <c r="BC14" s="91" t="s">
        <v>118</v>
      </c>
      <c r="BD14" s="91" t="s">
        <v>118</v>
      </c>
      <c r="BE14" s="91" t="s">
        <v>118</v>
      </c>
      <c r="BF14" s="91" t="s">
        <v>118</v>
      </c>
      <c r="BG14" s="91" t="s">
        <v>118</v>
      </c>
      <c r="BH14" s="91">
        <v>0.6</v>
      </c>
      <c r="BI14" s="91" t="s">
        <v>118</v>
      </c>
      <c r="BJ14" s="91" t="s">
        <v>118</v>
      </c>
      <c r="BK14" s="91" t="s">
        <v>118</v>
      </c>
      <c r="BL14" s="91" t="s">
        <v>201</v>
      </c>
      <c r="BM14" s="91">
        <v>0.6</v>
      </c>
      <c r="BN14" s="91">
        <v>0.2</v>
      </c>
    </row>
    <row r="15" spans="1:66"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66">
      <c r="A16" s="17" t="s">
        <v>205</v>
      </c>
      <c r="B16" s="19" t="s">
        <v>206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66">
      <c r="A17" s="41" t="s">
        <v>197</v>
      </c>
      <c r="C17" s="91">
        <f>100*(C12-C7)/C12</f>
        <v>0.4766645868455312</v>
      </c>
      <c r="D17" s="91">
        <f t="shared" ref="D17:BN19" si="0">100*(D12-D7)/D12</f>
        <v>-1.9874843941179221</v>
      </c>
      <c r="E17" s="91">
        <f t="shared" si="0"/>
        <v>1.0635086167999985</v>
      </c>
      <c r="F17" s="91">
        <f t="shared" si="0"/>
        <v>-0.56112860481471249</v>
      </c>
      <c r="G17" s="91">
        <f t="shared" si="0"/>
        <v>-2.8825753454839296</v>
      </c>
      <c r="H17" s="91">
        <f t="shared" si="0"/>
        <v>0.58736820283987357</v>
      </c>
      <c r="I17" s="91">
        <f t="shared" si="0"/>
        <v>-0.75781446109292616</v>
      </c>
      <c r="J17" s="91">
        <f t="shared" si="0"/>
        <v>-2.3521914749743629</v>
      </c>
      <c r="K17" s="91">
        <f t="shared" si="0"/>
        <v>-2.2074483169878074</v>
      </c>
      <c r="L17" s="91">
        <f t="shared" si="0"/>
        <v>11.904734714438755</v>
      </c>
      <c r="M17" s="91">
        <f t="shared" si="0"/>
        <v>0</v>
      </c>
      <c r="N17" s="91">
        <f t="shared" si="0"/>
        <v>0.23462192992314101</v>
      </c>
      <c r="O17" s="91"/>
      <c r="P17" s="91">
        <f t="shared" si="0"/>
        <v>0.23926063538465392</v>
      </c>
      <c r="Q17" s="91">
        <f t="shared" si="0"/>
        <v>-4.9818700261270967</v>
      </c>
      <c r="R17" s="91">
        <f t="shared" si="0"/>
        <v>-191.45352220552536</v>
      </c>
      <c r="S17" s="91">
        <f t="shared" si="0"/>
        <v>-4.1959927272727269</v>
      </c>
      <c r="T17" s="91">
        <f t="shared" si="0"/>
        <v>-248.15199999999999</v>
      </c>
      <c r="U17" s="91">
        <f t="shared" si="0"/>
        <v>0.63627184466018205</v>
      </c>
      <c r="V17" s="91">
        <f t="shared" si="0"/>
        <v>-4.7107012987012995</v>
      </c>
      <c r="W17" s="91">
        <f t="shared" si="0"/>
        <v>-0.12556701030927139</v>
      </c>
      <c r="X17" s="91">
        <f t="shared" si="0"/>
        <v>3.4626666666666583</v>
      </c>
      <c r="Y17" s="91">
        <f t="shared" si="0"/>
        <v>1.42220700058585</v>
      </c>
      <c r="Z17" s="91">
        <f t="shared" si="0"/>
        <v>2.1586055477071415</v>
      </c>
      <c r="AA17" s="91"/>
      <c r="AB17" s="91" t="e">
        <f t="shared" si="0"/>
        <v>#VALUE!</v>
      </c>
      <c r="AC17" s="91" t="e">
        <f t="shared" si="0"/>
        <v>#VALUE!</v>
      </c>
      <c r="AD17" s="91" t="e">
        <f t="shared" si="0"/>
        <v>#VALUE!</v>
      </c>
      <c r="AE17" s="91" t="e">
        <f t="shared" si="0"/>
        <v>#VALUE!</v>
      </c>
      <c r="AF17" s="91" t="e">
        <f t="shared" si="0"/>
        <v>#VALUE!</v>
      </c>
      <c r="AG17" s="91" t="e">
        <f t="shared" si="0"/>
        <v>#VALUE!</v>
      </c>
      <c r="AH17" s="91" t="e">
        <f t="shared" si="0"/>
        <v>#VALUE!</v>
      </c>
      <c r="AI17" s="91" t="e">
        <f t="shared" si="0"/>
        <v>#VALUE!</v>
      </c>
      <c r="AJ17" s="91" t="e">
        <f t="shared" si="0"/>
        <v>#VALUE!</v>
      </c>
      <c r="AK17" s="91">
        <f t="shared" si="0"/>
        <v>8.2614000000000054</v>
      </c>
      <c r="AL17" s="91" t="e">
        <f t="shared" si="0"/>
        <v>#VALUE!</v>
      </c>
      <c r="AM17" s="91">
        <f t="shared" si="0"/>
        <v>-8.0463600000000035</v>
      </c>
      <c r="AN17" s="91" t="e">
        <f t="shared" si="0"/>
        <v>#VALUE!</v>
      </c>
      <c r="AO17" s="91" t="e">
        <f t="shared" si="0"/>
        <v>#VALUE!</v>
      </c>
      <c r="AP17" s="91" t="e">
        <f t="shared" si="0"/>
        <v>#VALUE!</v>
      </c>
      <c r="AQ17" s="91">
        <f t="shared" si="0"/>
        <v>2.1762102278480979</v>
      </c>
      <c r="AR17" s="91" t="e">
        <f t="shared" si="0"/>
        <v>#VALUE!</v>
      </c>
      <c r="AS17" s="91" t="e">
        <f t="shared" si="0"/>
        <v>#VALUE!</v>
      </c>
      <c r="AT17" s="91">
        <f t="shared" si="0"/>
        <v>-12.947999999999992</v>
      </c>
      <c r="AU17" s="91"/>
      <c r="AV17" s="91">
        <f t="shared" si="0"/>
        <v>1.0058596491228069</v>
      </c>
      <c r="AW17" s="91">
        <f t="shared" si="0"/>
        <v>4.447666666666672</v>
      </c>
      <c r="AX17" s="91">
        <f t="shared" si="0"/>
        <v>-0.16533333333333586</v>
      </c>
      <c r="AY17" s="91">
        <f t="shared" si="0"/>
        <v>6.4431428571428535</v>
      </c>
      <c r="AZ17" s="91">
        <f t="shared" si="0"/>
        <v>-1.7687384615384643</v>
      </c>
      <c r="BA17" s="91">
        <f t="shared" si="0"/>
        <v>-1.8629090909090866</v>
      </c>
      <c r="BB17" s="91">
        <f t="shared" si="0"/>
        <v>-1.0414444444444282</v>
      </c>
      <c r="BC17" s="91">
        <f t="shared" si="0"/>
        <v>5.295238095238104</v>
      </c>
      <c r="BD17" s="91">
        <f t="shared" si="0"/>
        <v>1.5537894736842015</v>
      </c>
      <c r="BE17" s="91">
        <f t="shared" si="0"/>
        <v>7.3066666666666764</v>
      </c>
      <c r="BF17" s="91">
        <f t="shared" si="0"/>
        <v>-4.9698800000000043</v>
      </c>
      <c r="BG17" s="91">
        <f t="shared" si="0"/>
        <v>4.5533333333333381</v>
      </c>
      <c r="BH17" s="91">
        <f t="shared" si="0"/>
        <v>-2.1730731707317199</v>
      </c>
      <c r="BI17" s="91">
        <f t="shared" si="0"/>
        <v>3.1163636363636407</v>
      </c>
      <c r="BJ17" s="91">
        <f t="shared" si="0"/>
        <v>4.8409375000000097</v>
      </c>
      <c r="BK17" s="91">
        <f t="shared" si="0"/>
        <v>70.551999999999992</v>
      </c>
      <c r="BL17" s="91">
        <f t="shared" si="0"/>
        <v>1.6959569892473114</v>
      </c>
      <c r="BM17" s="91">
        <f t="shared" si="0"/>
        <v>8.0661818181818301</v>
      </c>
      <c r="BN17" s="91">
        <f t="shared" si="0"/>
        <v>6.358188679245286</v>
      </c>
    </row>
    <row r="18" spans="1:66">
      <c r="A18" s="41" t="s">
        <v>198</v>
      </c>
      <c r="C18" s="91">
        <f t="shared" ref="C18:R19" si="1">100*(C13-C8)/C13</f>
        <v>-1.1655973785598157</v>
      </c>
      <c r="D18" s="91">
        <f t="shared" si="1"/>
        <v>2.2281991973908548</v>
      </c>
      <c r="E18" s="91">
        <f t="shared" si="1"/>
        <v>1.1258124790792594</v>
      </c>
      <c r="F18" s="91">
        <f t="shared" si="1"/>
        <v>0.26612352788119326</v>
      </c>
      <c r="G18" s="91">
        <f t="shared" si="1"/>
        <v>-2.2504216700706126</v>
      </c>
      <c r="H18" s="91">
        <f t="shared" si="1"/>
        <v>1.6811554830937898</v>
      </c>
      <c r="I18" s="91">
        <f t="shared" si="1"/>
        <v>-3.491091579245321</v>
      </c>
      <c r="J18" s="91">
        <f t="shared" si="1"/>
        <v>-2.450483680909846</v>
      </c>
      <c r="K18" s="91">
        <f t="shared" si="1"/>
        <v>-6.1242183944291417</v>
      </c>
      <c r="L18" s="91">
        <f t="shared" si="1"/>
        <v>-5.351632860786526</v>
      </c>
      <c r="M18" s="91">
        <f t="shared" si="1"/>
        <v>0</v>
      </c>
      <c r="N18" s="91">
        <f t="shared" si="1"/>
        <v>-0.75886552256624717</v>
      </c>
      <c r="O18" s="91"/>
      <c r="P18" s="91">
        <f t="shared" si="1"/>
        <v>1.5827527356660291</v>
      </c>
      <c r="Q18" s="91">
        <f t="shared" si="1"/>
        <v>2.5458256850172605</v>
      </c>
      <c r="R18" s="91">
        <f t="shared" si="1"/>
        <v>1.2212430275538264</v>
      </c>
      <c r="S18" s="91">
        <f t="shared" si="0"/>
        <v>3.0520166200698595</v>
      </c>
      <c r="T18" s="91">
        <f t="shared" si="0"/>
        <v>-9.7509129269756141</v>
      </c>
      <c r="U18" s="91">
        <f t="shared" si="0"/>
        <v>0.59172041852638746</v>
      </c>
      <c r="V18" s="91">
        <f t="shared" si="0"/>
        <v>-0.2207666418555147</v>
      </c>
      <c r="W18" s="91">
        <f t="shared" si="0"/>
        <v>1.5995401070784721</v>
      </c>
      <c r="X18" s="91">
        <f t="shared" si="0"/>
        <v>1.6762682699083875</v>
      </c>
      <c r="Y18" s="91">
        <f t="shared" si="0"/>
        <v>-1.4069201270452067</v>
      </c>
      <c r="Z18" s="91">
        <f t="shared" si="0"/>
        <v>-1.3147829662705455</v>
      </c>
      <c r="AA18" s="91"/>
      <c r="AB18" s="91" t="e">
        <f t="shared" si="0"/>
        <v>#VALUE!</v>
      </c>
      <c r="AC18" s="91" t="e">
        <f t="shared" si="0"/>
        <v>#VALUE!</v>
      </c>
      <c r="AD18" s="91" t="e">
        <f t="shared" si="0"/>
        <v>#VALUE!</v>
      </c>
      <c r="AE18" s="91" t="e">
        <f t="shared" si="0"/>
        <v>#VALUE!</v>
      </c>
      <c r="AF18" s="91" t="e">
        <f t="shared" si="0"/>
        <v>#VALUE!</v>
      </c>
      <c r="AG18" s="91" t="e">
        <f t="shared" si="0"/>
        <v>#VALUE!</v>
      </c>
      <c r="AH18" s="91" t="e">
        <f t="shared" si="0"/>
        <v>#VALUE!</v>
      </c>
      <c r="AI18" s="91" t="e">
        <f t="shared" si="0"/>
        <v>#VALUE!</v>
      </c>
      <c r="AJ18" s="91" t="e">
        <f t="shared" si="0"/>
        <v>#VALUE!</v>
      </c>
      <c r="AK18" s="91">
        <f t="shared" si="0"/>
        <v>10.244642972432061</v>
      </c>
      <c r="AL18" s="91" t="e">
        <f t="shared" si="0"/>
        <v>#VALUE!</v>
      </c>
      <c r="AM18" s="91">
        <f t="shared" si="0"/>
        <v>0.10013232264336057</v>
      </c>
      <c r="AN18" s="91" t="e">
        <f t="shared" si="0"/>
        <v>#VALUE!</v>
      </c>
      <c r="AO18" s="91" t="e">
        <f t="shared" si="0"/>
        <v>#VALUE!</v>
      </c>
      <c r="AP18" s="91" t="e">
        <f t="shared" si="0"/>
        <v>#VALUE!</v>
      </c>
      <c r="AQ18" s="91">
        <f t="shared" si="0"/>
        <v>3.7858820231605907</v>
      </c>
      <c r="AR18" s="91" t="e">
        <f t="shared" si="0"/>
        <v>#VALUE!</v>
      </c>
      <c r="AS18" s="91" t="e">
        <f t="shared" si="0"/>
        <v>#VALUE!</v>
      </c>
      <c r="AT18" s="91">
        <f t="shared" si="0"/>
        <v>4.8929704406364687</v>
      </c>
      <c r="AU18" s="91"/>
      <c r="AV18" s="91">
        <f t="shared" si="0"/>
        <v>-1.8288594237917635</v>
      </c>
      <c r="AW18" s="91">
        <f t="shared" si="0"/>
        <v>1.0110809015143543</v>
      </c>
      <c r="AX18" s="91">
        <f t="shared" si="0"/>
        <v>1.504888989052243</v>
      </c>
      <c r="AY18" s="91">
        <f t="shared" si="0"/>
        <v>-6.8399603907999289</v>
      </c>
      <c r="AZ18" s="91">
        <f t="shared" si="0"/>
        <v>-1.1711834068531899</v>
      </c>
      <c r="BA18" s="91">
        <f t="shared" si="0"/>
        <v>-1.6650234440884306</v>
      </c>
      <c r="BB18" s="91">
        <f t="shared" si="0"/>
        <v>-3.6615922256529831</v>
      </c>
      <c r="BC18" s="91">
        <f t="shared" si="0"/>
        <v>11.676875617136494</v>
      </c>
      <c r="BD18" s="91">
        <f t="shared" si="0"/>
        <v>5.9262452671972188</v>
      </c>
      <c r="BE18" s="91">
        <f t="shared" si="0"/>
        <v>3.0743525018396096</v>
      </c>
      <c r="BF18" s="91">
        <f t="shared" si="0"/>
        <v>12.989642684693393</v>
      </c>
      <c r="BG18" s="91">
        <f t="shared" si="0"/>
        <v>-3.0873723527834858</v>
      </c>
      <c r="BH18" s="91">
        <f t="shared" si="0"/>
        <v>2.4456235827664594</v>
      </c>
      <c r="BI18" s="91">
        <f t="shared" si="0"/>
        <v>11.948709635416691</v>
      </c>
      <c r="BJ18" s="91">
        <f t="shared" si="0"/>
        <v>13.794863568215915</v>
      </c>
      <c r="BK18" s="91">
        <f t="shared" si="0"/>
        <v>2.5194618902439068</v>
      </c>
      <c r="BL18" s="91">
        <f t="shared" si="0"/>
        <v>0.26672146082333076</v>
      </c>
      <c r="BM18" s="91">
        <f t="shared" si="0"/>
        <v>8.9377623147989336E-3</v>
      </c>
      <c r="BN18" s="91">
        <f t="shared" si="0"/>
        <v>-3.4538267759562782</v>
      </c>
    </row>
    <row r="19" spans="1:66">
      <c r="A19" s="41" t="s">
        <v>199</v>
      </c>
      <c r="C19" s="91">
        <f t="shared" si="1"/>
        <v>0.37906455409863166</v>
      </c>
      <c r="D19" s="91">
        <f t="shared" si="0"/>
        <v>6.3963299399595046</v>
      </c>
      <c r="E19" s="91">
        <f t="shared" si="0"/>
        <v>-6.164439133806221</v>
      </c>
      <c r="F19" s="91">
        <f t="shared" si="0"/>
        <v>-2.1393240294286797</v>
      </c>
      <c r="G19" s="91">
        <f t="shared" si="0"/>
        <v>-8.7645253694314764</v>
      </c>
      <c r="H19" s="91">
        <f t="shared" si="0"/>
        <v>1.3865217429632815</v>
      </c>
      <c r="I19" s="91">
        <f t="shared" si="0"/>
        <v>3.9904363401813447</v>
      </c>
      <c r="J19" s="91">
        <f t="shared" si="0"/>
        <v>-0.29448141081492824</v>
      </c>
      <c r="K19" s="91">
        <f t="shared" si="0"/>
        <v>6.0928073706245174</v>
      </c>
      <c r="L19" s="91">
        <f t="shared" si="0"/>
        <v>17.544342944649586</v>
      </c>
      <c r="M19" s="91">
        <f t="shared" si="0"/>
        <v>0</v>
      </c>
      <c r="N19" s="91">
        <f t="shared" si="0"/>
        <v>0.12517033231328006</v>
      </c>
      <c r="O19" s="91"/>
      <c r="P19" s="91">
        <f t="shared" si="0"/>
        <v>0.19933116797605865</v>
      </c>
      <c r="Q19" s="91">
        <f t="shared" si="0"/>
        <v>-4.8761323955717417</v>
      </c>
      <c r="R19" s="91">
        <f t="shared" si="0"/>
        <v>1.0948376104620821</v>
      </c>
      <c r="S19" s="91">
        <f t="shared" si="0"/>
        <v>6.0655869472012762</v>
      </c>
      <c r="T19" s="91">
        <f t="shared" si="0"/>
        <v>0.78620361187680443</v>
      </c>
      <c r="U19" s="91">
        <f t="shared" si="0"/>
        <v>-36.010176912671845</v>
      </c>
      <c r="V19" s="91">
        <f t="shared" si="0"/>
        <v>-20.386318076294273</v>
      </c>
      <c r="W19" s="91">
        <f t="shared" si="0"/>
        <v>-1.5476004653906639</v>
      </c>
      <c r="X19" s="91">
        <f t="shared" si="0"/>
        <v>27.47178205919662</v>
      </c>
      <c r="Y19" s="91">
        <f t="shared" si="0"/>
        <v>31.64964178286823</v>
      </c>
      <c r="Z19" s="91">
        <f t="shared" si="0"/>
        <v>10.571123539949776</v>
      </c>
      <c r="AA19" s="91"/>
      <c r="AB19" s="91" t="e">
        <f t="shared" si="0"/>
        <v>#VALUE!</v>
      </c>
      <c r="AC19" s="91" t="e">
        <f t="shared" si="0"/>
        <v>#VALUE!</v>
      </c>
      <c r="AD19" s="91" t="e">
        <f t="shared" si="0"/>
        <v>#VALUE!</v>
      </c>
      <c r="AE19" s="91" t="e">
        <f t="shared" si="0"/>
        <v>#VALUE!</v>
      </c>
      <c r="AF19" s="91" t="e">
        <f t="shared" si="0"/>
        <v>#VALUE!</v>
      </c>
      <c r="AG19" s="91" t="e">
        <f t="shared" si="0"/>
        <v>#VALUE!</v>
      </c>
      <c r="AH19" s="91" t="e">
        <f t="shared" si="0"/>
        <v>#VALUE!</v>
      </c>
      <c r="AI19" s="91" t="e">
        <f t="shared" si="0"/>
        <v>#VALUE!</v>
      </c>
      <c r="AJ19" s="91" t="e">
        <f t="shared" si="0"/>
        <v>#VALUE!</v>
      </c>
      <c r="AK19" s="91">
        <f t="shared" si="0"/>
        <v>5.1648398242300946</v>
      </c>
      <c r="AL19" s="91" t="e">
        <f t="shared" si="0"/>
        <v>#VALUE!</v>
      </c>
      <c r="AM19" s="91">
        <f t="shared" si="0"/>
        <v>20.057258318367346</v>
      </c>
      <c r="AN19" s="91" t="e">
        <f t="shared" si="0"/>
        <v>#VALUE!</v>
      </c>
      <c r="AO19" s="91" t="e">
        <f t="shared" si="0"/>
        <v>#VALUE!</v>
      </c>
      <c r="AP19" s="91" t="e">
        <f t="shared" si="0"/>
        <v>#VALUE!</v>
      </c>
      <c r="AQ19" s="91" t="e">
        <f t="shared" si="0"/>
        <v>#VALUE!</v>
      </c>
      <c r="AR19" s="91" t="e">
        <f t="shared" si="0"/>
        <v>#VALUE!</v>
      </c>
      <c r="AS19" s="91" t="e">
        <f t="shared" si="0"/>
        <v>#VALUE!</v>
      </c>
      <c r="AT19" s="91" t="e">
        <f t="shared" si="0"/>
        <v>#VALUE!</v>
      </c>
      <c r="AU19" s="91"/>
      <c r="AV19" s="91">
        <f t="shared" si="0"/>
        <v>13.82448976282673</v>
      </c>
      <c r="AW19" s="91" t="e">
        <f t="shared" si="0"/>
        <v>#VALUE!</v>
      </c>
      <c r="AX19" s="91" t="e">
        <f t="shared" si="0"/>
        <v>#VALUE!</v>
      </c>
      <c r="AY19" s="91" t="e">
        <f t="shared" si="0"/>
        <v>#VALUE!</v>
      </c>
      <c r="AZ19" s="91" t="e">
        <f t="shared" si="0"/>
        <v>#VALUE!</v>
      </c>
      <c r="BA19" s="91">
        <f t="shared" si="0"/>
        <v>37.379566198347121</v>
      </c>
      <c r="BB19" s="91" t="e">
        <f t="shared" si="0"/>
        <v>#VALUE!</v>
      </c>
      <c r="BC19" s="91" t="e">
        <f t="shared" si="0"/>
        <v>#VALUE!</v>
      </c>
      <c r="BD19" s="91" t="e">
        <f t="shared" si="0"/>
        <v>#VALUE!</v>
      </c>
      <c r="BE19" s="91" t="e">
        <f t="shared" si="0"/>
        <v>#VALUE!</v>
      </c>
      <c r="BF19" s="91" t="e">
        <f t="shared" si="0"/>
        <v>#VALUE!</v>
      </c>
      <c r="BG19" s="91" t="e">
        <f t="shared" si="0"/>
        <v>#VALUE!</v>
      </c>
      <c r="BH19" s="91">
        <f t="shared" si="0"/>
        <v>43.871793650793649</v>
      </c>
      <c r="BI19" s="91" t="e">
        <f t="shared" si="0"/>
        <v>#VALUE!</v>
      </c>
      <c r="BJ19" s="91" t="e">
        <f t="shared" si="0"/>
        <v>#VALUE!</v>
      </c>
      <c r="BK19" s="91" t="e">
        <f t="shared" si="0"/>
        <v>#VALUE!</v>
      </c>
      <c r="BL19" s="91" t="e">
        <f t="shared" si="0"/>
        <v>#VALUE!</v>
      </c>
      <c r="BM19" s="91">
        <f t="shared" si="0"/>
        <v>23.659046255499998</v>
      </c>
      <c r="BN19" s="91">
        <f t="shared" si="0"/>
        <v>7.8515890710382505</v>
      </c>
    </row>
    <row r="21" spans="1:66">
      <c r="A21" s="17" t="s">
        <v>207</v>
      </c>
      <c r="B21" s="19" t="s">
        <v>208</v>
      </c>
    </row>
    <row r="22" spans="1:66">
      <c r="A22" s="41" t="s">
        <v>197</v>
      </c>
      <c r="C22" s="91">
        <f>100*_xlfn.STDEV.S(C7,C12)/((C7+C12)/2)</f>
        <v>0.33785798639745218</v>
      </c>
      <c r="D22" s="91">
        <f t="shared" ref="D22:BN24" si="2">100*_xlfn.STDEV.S(D7,D12)/((D7+D12)/2)</f>
        <v>1.391535417948049</v>
      </c>
      <c r="E22" s="91">
        <f t="shared" si="2"/>
        <v>0.75603440028611191</v>
      </c>
      <c r="F22" s="91">
        <f t="shared" si="2"/>
        <v>0.39566773915003228</v>
      </c>
      <c r="G22" s="91">
        <f t="shared" si="2"/>
        <v>2.0093283719431185</v>
      </c>
      <c r="H22" s="91">
        <f t="shared" si="2"/>
        <v>0.41655539625383448</v>
      </c>
      <c r="I22" s="91">
        <f t="shared" si="2"/>
        <v>0.53383301243686987</v>
      </c>
      <c r="J22" s="91">
        <f t="shared" si="2"/>
        <v>1.6439165105946076</v>
      </c>
      <c r="K22" s="91">
        <f t="shared" si="2"/>
        <v>1.543861699509687</v>
      </c>
      <c r="L22" s="91">
        <f t="shared" si="2"/>
        <v>8.9506970119919611</v>
      </c>
      <c r="M22" s="91">
        <f t="shared" si="2"/>
        <v>0</v>
      </c>
      <c r="N22" s="91">
        <f t="shared" si="2"/>
        <v>0.16609760837088597</v>
      </c>
      <c r="O22" s="91"/>
      <c r="P22" s="91">
        <f t="shared" si="2"/>
        <v>0.16938545410836522</v>
      </c>
      <c r="Q22" s="91">
        <f t="shared" si="2"/>
        <v>3.4370981960653064</v>
      </c>
      <c r="R22" s="91">
        <f t="shared" si="2"/>
        <v>69.166874816110877</v>
      </c>
      <c r="S22" s="91">
        <f t="shared" si="2"/>
        <v>2.9060461683268883</v>
      </c>
      <c r="T22" s="91">
        <f t="shared" si="2"/>
        <v>78.308235583018288</v>
      </c>
      <c r="U22" s="91">
        <f t="shared" si="2"/>
        <v>0.45134803627541181</v>
      </c>
      <c r="V22" s="91">
        <f t="shared" si="2"/>
        <v>3.2543182269652031</v>
      </c>
      <c r="W22" s="91">
        <f t="shared" si="2"/>
        <v>8.8733574434727805E-2</v>
      </c>
      <c r="X22" s="91">
        <f t="shared" si="2"/>
        <v>2.4916132110492453</v>
      </c>
      <c r="Y22" s="91">
        <f t="shared" si="2"/>
        <v>1.0128546593004</v>
      </c>
      <c r="Z22" s="91">
        <f t="shared" si="2"/>
        <v>1.5430184617493548</v>
      </c>
      <c r="AA22" s="91"/>
      <c r="AB22" s="91" t="e">
        <f t="shared" si="2"/>
        <v>#DIV/0!</v>
      </c>
      <c r="AC22" s="91" t="e">
        <f t="shared" si="2"/>
        <v>#DIV/0!</v>
      </c>
      <c r="AD22" s="91" t="e">
        <f t="shared" si="2"/>
        <v>#DIV/0!</v>
      </c>
      <c r="AE22" s="91" t="e">
        <f t="shared" si="2"/>
        <v>#DIV/0!</v>
      </c>
      <c r="AF22" s="91" t="e">
        <f t="shared" si="2"/>
        <v>#DIV/0!</v>
      </c>
      <c r="AG22" s="91" t="e">
        <f t="shared" si="2"/>
        <v>#DIV/0!</v>
      </c>
      <c r="AH22" s="91" t="e">
        <f t="shared" si="2"/>
        <v>#DIV/0!</v>
      </c>
      <c r="AI22" s="91" t="e">
        <f t="shared" si="2"/>
        <v>#DIV/0!</v>
      </c>
      <c r="AJ22" s="91" t="e">
        <f t="shared" si="2"/>
        <v>#DIV/0!</v>
      </c>
      <c r="AK22" s="91">
        <f t="shared" si="2"/>
        <v>6.0933916927468417</v>
      </c>
      <c r="AL22" s="91" t="e">
        <f t="shared" si="2"/>
        <v>#DIV/0!</v>
      </c>
      <c r="AM22" s="91">
        <f t="shared" si="2"/>
        <v>5.4695844905608446</v>
      </c>
      <c r="AN22" s="91" t="e">
        <f t="shared" si="2"/>
        <v>#DIV/0!</v>
      </c>
      <c r="AO22" s="91" t="e">
        <f t="shared" si="2"/>
        <v>#DIV/0!</v>
      </c>
      <c r="AP22" s="91" t="e">
        <f t="shared" si="2"/>
        <v>#DIV/0!</v>
      </c>
      <c r="AQ22" s="91">
        <f t="shared" si="2"/>
        <v>1.5557411079539776</v>
      </c>
      <c r="AR22" s="91" t="e">
        <f t="shared" si="2"/>
        <v>#DIV/0!</v>
      </c>
      <c r="AS22" s="91" t="e">
        <f t="shared" si="2"/>
        <v>#DIV/0!</v>
      </c>
      <c r="AT22" s="91">
        <f t="shared" si="2"/>
        <v>8.5989242470494336</v>
      </c>
      <c r="AU22" s="91"/>
      <c r="AV22" s="91">
        <f t="shared" si="2"/>
        <v>0.71484534927766563</v>
      </c>
      <c r="AW22" s="91">
        <f t="shared" si="2"/>
        <v>3.2165049701519335</v>
      </c>
      <c r="AX22" s="91">
        <f t="shared" si="2"/>
        <v>0.1168117567705806</v>
      </c>
      <c r="AY22" s="91">
        <f t="shared" si="2"/>
        <v>4.7076503242422163</v>
      </c>
      <c r="AZ22" s="91">
        <f t="shared" si="2"/>
        <v>1.2397232295108171</v>
      </c>
      <c r="BA22" s="91">
        <f t="shared" si="2"/>
        <v>1.305119060106922</v>
      </c>
      <c r="BB22" s="91">
        <f t="shared" si="2"/>
        <v>0.73259763023560165</v>
      </c>
      <c r="BC22" s="91">
        <f t="shared" si="2"/>
        <v>3.8461296257065261</v>
      </c>
      <c r="BD22" s="91">
        <f t="shared" si="2"/>
        <v>1.1072976102334577</v>
      </c>
      <c r="BE22" s="91">
        <f t="shared" si="2"/>
        <v>5.3625036824000629</v>
      </c>
      <c r="BF22" s="91">
        <f t="shared" si="2"/>
        <v>3.4290265961841828</v>
      </c>
      <c r="BG22" s="91">
        <f t="shared" si="2"/>
        <v>3.2947022652414129</v>
      </c>
      <c r="BH22" s="91">
        <f t="shared" si="2"/>
        <v>1.5200785653006552</v>
      </c>
      <c r="BI22" s="91">
        <f t="shared" si="2"/>
        <v>2.2384814712035617</v>
      </c>
      <c r="BJ22" s="91">
        <f t="shared" si="2"/>
        <v>3.5079690276235675</v>
      </c>
      <c r="BK22" s="91">
        <f t="shared" si="2"/>
        <v>77.077741836526357</v>
      </c>
      <c r="BL22" s="91">
        <f t="shared" si="2"/>
        <v>1.2094788078853933</v>
      </c>
      <c r="BM22" s="91">
        <f t="shared" si="2"/>
        <v>5.9433526784914577</v>
      </c>
      <c r="BN22" s="91">
        <f t="shared" si="2"/>
        <v>4.6435408763148702</v>
      </c>
    </row>
    <row r="23" spans="1:66">
      <c r="A23" s="41" t="s">
        <v>198</v>
      </c>
      <c r="C23" s="91">
        <f t="shared" ref="C23:R24" si="3">100*_xlfn.STDEV.S(C8,C13)/((C8+C13)/2)</f>
        <v>0.81942620532863752</v>
      </c>
      <c r="D23" s="91">
        <f t="shared" si="3"/>
        <v>1.5933260008913361</v>
      </c>
      <c r="E23" s="91">
        <f t="shared" si="3"/>
        <v>0.80057613129671668</v>
      </c>
      <c r="F23" s="91">
        <f t="shared" si="3"/>
        <v>0.18842847745394567</v>
      </c>
      <c r="G23" s="91">
        <f t="shared" si="3"/>
        <v>1.5735823048437849</v>
      </c>
      <c r="H23" s="91">
        <f t="shared" si="3"/>
        <v>1.1988335704761794</v>
      </c>
      <c r="I23" s="91">
        <f t="shared" si="3"/>
        <v>2.4262236840636193</v>
      </c>
      <c r="J23" s="91">
        <f t="shared" si="3"/>
        <v>1.7117801809645319</v>
      </c>
      <c r="K23" s="91">
        <f t="shared" si="3"/>
        <v>4.2018122760147003</v>
      </c>
      <c r="L23" s="91">
        <f t="shared" si="3"/>
        <v>3.6855571427068332</v>
      </c>
      <c r="M23" s="91">
        <f t="shared" si="3"/>
        <v>0</v>
      </c>
      <c r="N23" s="91">
        <f t="shared" si="3"/>
        <v>0.53457062094719809</v>
      </c>
      <c r="O23" s="91"/>
      <c r="P23" s="91">
        <f t="shared" si="3"/>
        <v>1.1281027307470193</v>
      </c>
      <c r="Q23" s="91">
        <f t="shared" si="3"/>
        <v>1.823380652082772</v>
      </c>
      <c r="R23" s="91">
        <f t="shared" si="3"/>
        <v>0.86885463961302634</v>
      </c>
      <c r="S23" s="91">
        <f t="shared" si="2"/>
        <v>2.1915448041752987</v>
      </c>
      <c r="T23" s="91">
        <f t="shared" si="2"/>
        <v>6.5744044278124143</v>
      </c>
      <c r="U23" s="91">
        <f t="shared" si="2"/>
        <v>0.41965110113253667</v>
      </c>
      <c r="V23" s="91">
        <f t="shared" si="2"/>
        <v>0.15593346497873509</v>
      </c>
      <c r="W23" s="91">
        <f t="shared" si="2"/>
        <v>1.1401643495236646</v>
      </c>
      <c r="X23" s="91">
        <f t="shared" si="2"/>
        <v>1.1953190376159277</v>
      </c>
      <c r="Y23" s="91">
        <f t="shared" si="2"/>
        <v>0.98789332739308955</v>
      </c>
      <c r="Z23" s="91">
        <f t="shared" si="2"/>
        <v>0.92362015102908013</v>
      </c>
      <c r="AA23" s="91"/>
      <c r="AB23" s="91" t="e">
        <f t="shared" si="2"/>
        <v>#DIV/0!</v>
      </c>
      <c r="AC23" s="91" t="e">
        <f t="shared" si="2"/>
        <v>#DIV/0!</v>
      </c>
      <c r="AD23" s="91" t="e">
        <f t="shared" si="2"/>
        <v>#DIV/0!</v>
      </c>
      <c r="AE23" s="91" t="e">
        <f t="shared" si="2"/>
        <v>#DIV/0!</v>
      </c>
      <c r="AF23" s="91" t="e">
        <f t="shared" si="2"/>
        <v>#DIV/0!</v>
      </c>
      <c r="AG23" s="91" t="e">
        <f t="shared" si="2"/>
        <v>#DIV/0!</v>
      </c>
      <c r="AH23" s="91" t="e">
        <f t="shared" si="2"/>
        <v>#DIV/0!</v>
      </c>
      <c r="AI23" s="91" t="e">
        <f t="shared" si="2"/>
        <v>#DIV/0!</v>
      </c>
      <c r="AJ23" s="91" t="e">
        <f t="shared" si="2"/>
        <v>#DIV/0!</v>
      </c>
      <c r="AK23" s="91">
        <f t="shared" si="2"/>
        <v>7.6351536316198887</v>
      </c>
      <c r="AL23" s="91" t="e">
        <f t="shared" si="2"/>
        <v>#DIV/0!</v>
      </c>
      <c r="AM23" s="91">
        <f t="shared" si="2"/>
        <v>7.0839711081109216E-2</v>
      </c>
      <c r="AN23" s="91" t="e">
        <f t="shared" si="2"/>
        <v>#DIV/0!</v>
      </c>
      <c r="AO23" s="91" t="e">
        <f t="shared" si="2"/>
        <v>#DIV/0!</v>
      </c>
      <c r="AP23" s="91" t="e">
        <f t="shared" si="2"/>
        <v>#DIV/0!</v>
      </c>
      <c r="AQ23" s="91">
        <f t="shared" si="2"/>
        <v>2.7286750606448087</v>
      </c>
      <c r="AR23" s="91" t="e">
        <f t="shared" si="2"/>
        <v>#DIV/0!</v>
      </c>
      <c r="AS23" s="91" t="e">
        <f t="shared" si="2"/>
        <v>#DIV/0!</v>
      </c>
      <c r="AT23" s="91">
        <f t="shared" si="2"/>
        <v>3.5466201156700783</v>
      </c>
      <c r="AU23" s="91"/>
      <c r="AV23" s="91">
        <f t="shared" si="2"/>
        <v>1.2814806604883726</v>
      </c>
      <c r="AW23" s="91">
        <f t="shared" si="2"/>
        <v>0.7185748483162131</v>
      </c>
      <c r="AX23" s="91">
        <f t="shared" si="2"/>
        <v>1.0721848046253581</v>
      </c>
      <c r="AY23" s="91">
        <f t="shared" si="2"/>
        <v>4.6766421403715803</v>
      </c>
      <c r="AZ23" s="91">
        <f t="shared" si="2"/>
        <v>0.82333037463340952</v>
      </c>
      <c r="BA23" s="91">
        <f t="shared" si="2"/>
        <v>1.1676287221675101</v>
      </c>
      <c r="BB23" s="91">
        <f t="shared" si="2"/>
        <v>2.5425871067829577</v>
      </c>
      <c r="BC23" s="91">
        <f t="shared" si="2"/>
        <v>8.768756316046332</v>
      </c>
      <c r="BD23" s="91">
        <f t="shared" si="2"/>
        <v>4.3184491598868942</v>
      </c>
      <c r="BE23" s="91">
        <f t="shared" si="2"/>
        <v>2.2078337986207948</v>
      </c>
      <c r="BF23" s="91">
        <f t="shared" si="2"/>
        <v>9.8230542515359822</v>
      </c>
      <c r="BG23" s="91">
        <f t="shared" si="2"/>
        <v>2.1499140014562776</v>
      </c>
      <c r="BH23" s="91">
        <f t="shared" si="2"/>
        <v>1.7507250924693232</v>
      </c>
      <c r="BI23" s="91">
        <f t="shared" si="2"/>
        <v>8.9858608183455768</v>
      </c>
      <c r="BJ23" s="91">
        <f t="shared" si="2"/>
        <v>10.477091837047414</v>
      </c>
      <c r="BK23" s="91">
        <f t="shared" si="2"/>
        <v>1.8042573760280138</v>
      </c>
      <c r="BL23" s="91">
        <f t="shared" si="2"/>
        <v>0.18885240858765173</v>
      </c>
      <c r="BM23" s="91">
        <f t="shared" si="2"/>
        <v>6.3202347852093204E-3</v>
      </c>
      <c r="BN23" s="91">
        <f t="shared" si="2"/>
        <v>2.4007651986922189</v>
      </c>
    </row>
    <row r="24" spans="1:66">
      <c r="A24" s="41" t="s">
        <v>199</v>
      </c>
      <c r="C24" s="91">
        <f t="shared" si="3"/>
        <v>0.26854810204337287</v>
      </c>
      <c r="D24" s="91">
        <f t="shared" si="2"/>
        <v>4.6723166702875698</v>
      </c>
      <c r="E24" s="91">
        <f t="shared" si="2"/>
        <v>4.2285825160148525</v>
      </c>
      <c r="F24" s="91">
        <f t="shared" si="2"/>
        <v>1.4967206758286338</v>
      </c>
      <c r="G24" s="91">
        <f t="shared" si="2"/>
        <v>5.9372686155748511</v>
      </c>
      <c r="H24" s="91">
        <f t="shared" si="2"/>
        <v>0.98726323642861047</v>
      </c>
      <c r="I24" s="91">
        <f t="shared" si="2"/>
        <v>2.8791091040155097</v>
      </c>
      <c r="J24" s="91">
        <f t="shared" si="2"/>
        <v>0.20792365426536794</v>
      </c>
      <c r="K24" s="91">
        <f t="shared" si="2"/>
        <v>4.4436365147801178</v>
      </c>
      <c r="L24" s="91">
        <f t="shared" si="2"/>
        <v>13.598617952262929</v>
      </c>
      <c r="M24" s="91">
        <f t="shared" si="2"/>
        <v>0</v>
      </c>
      <c r="N24" s="91">
        <f t="shared" si="2"/>
        <v>8.8564218845613829E-2</v>
      </c>
      <c r="O24" s="91"/>
      <c r="P24" s="91">
        <f t="shared" si="2"/>
        <v>0.1410890377911635</v>
      </c>
      <c r="Q24" s="91">
        <f t="shared" si="2"/>
        <v>3.3658838075046642</v>
      </c>
      <c r="R24" s="91">
        <f t="shared" si="2"/>
        <v>0.77842836189407383</v>
      </c>
      <c r="S24" s="91">
        <f t="shared" si="2"/>
        <v>4.4231630629422591</v>
      </c>
      <c r="T24" s="91">
        <f t="shared" si="2"/>
        <v>0.55812390048361982</v>
      </c>
      <c r="U24" s="91">
        <f t="shared" si="2"/>
        <v>21.577917206595142</v>
      </c>
      <c r="V24" s="91">
        <f t="shared" si="2"/>
        <v>13.081849981434166</v>
      </c>
      <c r="W24" s="91">
        <f t="shared" si="2"/>
        <v>1.08591596339358</v>
      </c>
      <c r="X24" s="91">
        <f t="shared" si="2"/>
        <v>22.51861593099159</v>
      </c>
      <c r="Y24" s="91">
        <f t="shared" si="2"/>
        <v>26.587025491121022</v>
      </c>
      <c r="Z24" s="91">
        <f t="shared" si="2"/>
        <v>7.8920524468566517</v>
      </c>
      <c r="AA24" s="91"/>
      <c r="AB24" s="91" t="e">
        <f t="shared" si="2"/>
        <v>#DIV/0!</v>
      </c>
      <c r="AC24" s="91" t="e">
        <f t="shared" si="2"/>
        <v>#DIV/0!</v>
      </c>
      <c r="AD24" s="91" t="e">
        <f t="shared" si="2"/>
        <v>#DIV/0!</v>
      </c>
      <c r="AE24" s="91" t="e">
        <f t="shared" si="2"/>
        <v>#DIV/0!</v>
      </c>
      <c r="AF24" s="91" t="e">
        <f t="shared" si="2"/>
        <v>#DIV/0!</v>
      </c>
      <c r="AG24" s="91" t="e">
        <f t="shared" si="2"/>
        <v>#DIV/0!</v>
      </c>
      <c r="AH24" s="91" t="e">
        <f t="shared" si="2"/>
        <v>#DIV/0!</v>
      </c>
      <c r="AI24" s="91" t="e">
        <f t="shared" si="2"/>
        <v>#DIV/0!</v>
      </c>
      <c r="AJ24" s="91" t="e">
        <f t="shared" si="2"/>
        <v>#DIV/0!</v>
      </c>
      <c r="AK24" s="91">
        <f t="shared" si="2"/>
        <v>3.7489057520836711</v>
      </c>
      <c r="AL24" s="91" t="e">
        <f t="shared" si="2"/>
        <v>#DIV/0!</v>
      </c>
      <c r="AM24" s="91">
        <f t="shared" si="2"/>
        <v>15.763484802316352</v>
      </c>
      <c r="AN24" s="91" t="e">
        <f t="shared" si="2"/>
        <v>#DIV/0!</v>
      </c>
      <c r="AO24" s="91" t="e">
        <f t="shared" si="2"/>
        <v>#DIV/0!</v>
      </c>
      <c r="AP24" s="91" t="e">
        <f t="shared" si="2"/>
        <v>#DIV/0!</v>
      </c>
      <c r="AQ24" s="91" t="e">
        <f t="shared" si="2"/>
        <v>#DIV/0!</v>
      </c>
      <c r="AR24" s="91" t="e">
        <f t="shared" si="2"/>
        <v>#DIV/0!</v>
      </c>
      <c r="AS24" s="91" t="e">
        <f t="shared" si="2"/>
        <v>#DIV/0!</v>
      </c>
      <c r="AT24" s="91" t="e">
        <f t="shared" si="2"/>
        <v>#DIV/0!</v>
      </c>
      <c r="AU24" s="91"/>
      <c r="AV24" s="91">
        <f t="shared" si="2"/>
        <v>10.501263506984019</v>
      </c>
      <c r="AW24" s="91" t="e">
        <f t="shared" si="2"/>
        <v>#DIV/0!</v>
      </c>
      <c r="AX24" s="91" t="e">
        <f t="shared" si="2"/>
        <v>#DIV/0!</v>
      </c>
      <c r="AY24" s="91" t="e">
        <f t="shared" si="2"/>
        <v>#DIV/0!</v>
      </c>
      <c r="AZ24" s="91" t="e">
        <f t="shared" si="2"/>
        <v>#DIV/0!</v>
      </c>
      <c r="BA24" s="91">
        <f t="shared" si="2"/>
        <v>32.506794034138245</v>
      </c>
      <c r="BB24" s="91" t="e">
        <f t="shared" si="2"/>
        <v>#DIV/0!</v>
      </c>
      <c r="BC24" s="91" t="e">
        <f t="shared" si="2"/>
        <v>#DIV/0!</v>
      </c>
      <c r="BD24" s="91" t="e">
        <f t="shared" si="2"/>
        <v>#DIV/0!</v>
      </c>
      <c r="BE24" s="91" t="e">
        <f t="shared" si="2"/>
        <v>#DIV/0!</v>
      </c>
      <c r="BF24" s="91" t="e">
        <f t="shared" si="2"/>
        <v>#DIV/0!</v>
      </c>
      <c r="BG24" s="91" t="e">
        <f t="shared" si="2"/>
        <v>#DIV/0!</v>
      </c>
      <c r="BH24" s="91">
        <f t="shared" si="2"/>
        <v>39.739190654515326</v>
      </c>
      <c r="BI24" s="91" t="e">
        <f t="shared" si="2"/>
        <v>#DIV/0!</v>
      </c>
      <c r="BJ24" s="91" t="e">
        <f t="shared" si="2"/>
        <v>#DIV/0!</v>
      </c>
      <c r="BK24" s="91" t="e">
        <f t="shared" si="2"/>
        <v>#DIV/0!</v>
      </c>
      <c r="BL24" s="91" t="e">
        <f t="shared" si="2"/>
        <v>#DIV/0!</v>
      </c>
      <c r="BM24" s="91">
        <f t="shared" si="2"/>
        <v>18.974006534987456</v>
      </c>
      <c r="BN24" s="91">
        <f t="shared" si="2"/>
        <v>5.7787746964755291</v>
      </c>
    </row>
    <row r="26" spans="1:66">
      <c r="A26" s="41" t="s">
        <v>214</v>
      </c>
      <c r="B26" s="41"/>
    </row>
    <row r="27" spans="1:66">
      <c r="A27" s="41" t="s">
        <v>197</v>
      </c>
      <c r="C27" s="91">
        <f>_xlfn.STDEV.S(C7,C12)</f>
        <v>0.17675046824070256</v>
      </c>
      <c r="D27" s="91">
        <f t="shared" ref="D27:BN29" si="4">_xlfn.STDEV.S(D7,D12)</f>
        <v>1.4896855141382129E-2</v>
      </c>
      <c r="E27" s="91">
        <f t="shared" si="4"/>
        <v>0.11543417276020428</v>
      </c>
      <c r="F27" s="91">
        <f t="shared" si="4"/>
        <v>4.2613940185931461E-2</v>
      </c>
      <c r="G27" s="91">
        <f t="shared" si="4"/>
        <v>3.3224103757387318E-3</v>
      </c>
      <c r="H27" s="91">
        <f t="shared" si="4"/>
        <v>2.64566509022271E-2</v>
      </c>
      <c r="I27" s="91">
        <f t="shared" si="4"/>
        <v>5.8247519407588044E-2</v>
      </c>
      <c r="J27" s="91">
        <f t="shared" si="4"/>
        <v>3.5593561611716167E-2</v>
      </c>
      <c r="K27" s="91">
        <f t="shared" si="4"/>
        <v>9.7868534963619046E-3</v>
      </c>
      <c r="L27" s="91">
        <f t="shared" si="4"/>
        <v>1.1027473424696569E-2</v>
      </c>
      <c r="M27" s="91">
        <f t="shared" si="4"/>
        <v>0</v>
      </c>
      <c r="N27" s="91">
        <f t="shared" si="4"/>
        <v>0.16520762510911693</v>
      </c>
      <c r="O27" s="91"/>
      <c r="P27" s="91">
        <f t="shared" si="4"/>
        <v>6.0905814390536696E-2</v>
      </c>
      <c r="Q27" s="91">
        <f t="shared" si="4"/>
        <v>9.2295108855769179</v>
      </c>
      <c r="R27" s="91">
        <f t="shared" si="4"/>
        <v>125.90161796522592</v>
      </c>
      <c r="S27" s="91">
        <f t="shared" si="4"/>
        <v>1.3054865609561515</v>
      </c>
      <c r="T27" s="91">
        <f t="shared" si="4"/>
        <v>122.82897337550285</v>
      </c>
      <c r="U27" s="91">
        <f t="shared" si="4"/>
        <v>0.46340950011840698</v>
      </c>
      <c r="V27" s="91">
        <f t="shared" si="4"/>
        <v>2.5648460009910927</v>
      </c>
      <c r="W27" s="91">
        <f t="shared" si="4"/>
        <v>0.17225121189703343</v>
      </c>
      <c r="X27" s="91">
        <f t="shared" si="4"/>
        <v>0.58763401943726701</v>
      </c>
      <c r="Y27" s="91">
        <f t="shared" si="4"/>
        <v>0.94531308150332061</v>
      </c>
      <c r="Z27" s="91">
        <f t="shared" si="4"/>
        <v>2.7779836096569306</v>
      </c>
      <c r="AA27" s="91"/>
      <c r="AB27" s="91" t="e">
        <f t="shared" si="4"/>
        <v>#DIV/0!</v>
      </c>
      <c r="AC27" s="91" t="e">
        <f t="shared" si="4"/>
        <v>#DIV/0!</v>
      </c>
      <c r="AD27" s="91" t="e">
        <f t="shared" si="4"/>
        <v>#DIV/0!</v>
      </c>
      <c r="AE27" s="91" t="e">
        <f t="shared" si="4"/>
        <v>#DIV/0!</v>
      </c>
      <c r="AF27" s="91" t="e">
        <f t="shared" si="4"/>
        <v>#DIV/0!</v>
      </c>
      <c r="AG27" s="91" t="e">
        <f t="shared" si="4"/>
        <v>#DIV/0!</v>
      </c>
      <c r="AH27" s="91" t="e">
        <f t="shared" si="4"/>
        <v>#DIV/0!</v>
      </c>
      <c r="AI27" s="91" t="e">
        <f t="shared" si="4"/>
        <v>#DIV/0!</v>
      </c>
      <c r="AJ27" s="91" t="e">
        <f t="shared" si="4"/>
        <v>#DIV/0!</v>
      </c>
      <c r="AK27" s="91">
        <f t="shared" si="4"/>
        <v>1.1683383924189095</v>
      </c>
      <c r="AL27" s="91" t="e">
        <f t="shared" si="4"/>
        <v>#DIV/0!</v>
      </c>
      <c r="AM27" s="91">
        <f t="shared" si="4"/>
        <v>1.1379271439736383</v>
      </c>
      <c r="AN27" s="91" t="e">
        <f t="shared" si="4"/>
        <v>#DIV/0!</v>
      </c>
      <c r="AO27" s="91" t="e">
        <f t="shared" si="4"/>
        <v>#DIV/0!</v>
      </c>
      <c r="AP27" s="91" t="e">
        <f t="shared" si="4"/>
        <v>#DIV/0!</v>
      </c>
      <c r="AQ27" s="91">
        <f t="shared" si="4"/>
        <v>0.12156622774251404</v>
      </c>
      <c r="AR27" s="91" t="e">
        <f t="shared" si="4"/>
        <v>#DIV/0!</v>
      </c>
      <c r="AS27" s="91" t="e">
        <f t="shared" si="4"/>
        <v>#DIV/0!</v>
      </c>
      <c r="AT27" s="91">
        <f t="shared" si="4"/>
        <v>6.4089330219623888E-2</v>
      </c>
      <c r="AU27" s="91"/>
      <c r="AV27" s="91">
        <f t="shared" si="4"/>
        <v>8.1082520385099027E-2</v>
      </c>
      <c r="AW27" s="91">
        <f t="shared" si="4"/>
        <v>0.7547940625097691</v>
      </c>
      <c r="AX27" s="91">
        <f t="shared" si="4"/>
        <v>3.5072496346853291E-3</v>
      </c>
      <c r="AY27" s="91">
        <f t="shared" si="4"/>
        <v>0.63783860090151301</v>
      </c>
      <c r="AZ27" s="91">
        <f t="shared" si="4"/>
        <v>4.0647326209727559E-2</v>
      </c>
      <c r="BA27" s="91">
        <f t="shared" si="4"/>
        <v>1.44900321600747E-2</v>
      </c>
      <c r="BB27" s="91">
        <f t="shared" si="4"/>
        <v>2.6510847440245625E-2</v>
      </c>
      <c r="BC27" s="91">
        <f t="shared" si="4"/>
        <v>2.3589082220383265E-2</v>
      </c>
      <c r="BD27" s="91">
        <f t="shared" si="4"/>
        <v>4.1750412788378266E-2</v>
      </c>
      <c r="BE27" s="91">
        <f t="shared" si="4"/>
        <v>3.874945160902285E-2</v>
      </c>
      <c r="BF27" s="91">
        <f t="shared" si="4"/>
        <v>7.0284716993668034E-2</v>
      </c>
      <c r="BG27" s="91">
        <f t="shared" si="4"/>
        <v>1.15908943572099E-2</v>
      </c>
      <c r="BH27" s="91">
        <f t="shared" si="4"/>
        <v>3.1500192888298501E-2</v>
      </c>
      <c r="BI27" s="91">
        <f t="shared" si="4"/>
        <v>7.2718861377224662E-3</v>
      </c>
      <c r="BJ27" s="91">
        <f t="shared" si="4"/>
        <v>8.7630329178886648E-2</v>
      </c>
      <c r="BK27" s="91">
        <f t="shared" si="4"/>
        <v>0.79820476202037316</v>
      </c>
      <c r="BL27" s="91">
        <f t="shared" si="4"/>
        <v>0.111527709955867</v>
      </c>
      <c r="BM27" s="91">
        <f t="shared" si="4"/>
        <v>0.12548034096224017</v>
      </c>
      <c r="BN27" s="91">
        <f t="shared" si="4"/>
        <v>2.3828367155136768E-2</v>
      </c>
    </row>
    <row r="28" spans="1:66">
      <c r="A28" s="41" t="s">
        <v>198</v>
      </c>
      <c r="C28" s="91">
        <f t="shared" ref="C28:R29" si="5">_xlfn.STDEV.S(C8,C13)</f>
        <v>0.42990366436353328</v>
      </c>
      <c r="D28" s="91">
        <f t="shared" si="5"/>
        <v>2.0482471910023448E-2</v>
      </c>
      <c r="E28" s="91">
        <f t="shared" si="5"/>
        <v>0.11550970451753059</v>
      </c>
      <c r="F28" s="91">
        <f t="shared" si="5"/>
        <v>1.712417535902519E-2</v>
      </c>
      <c r="G28" s="91">
        <f t="shared" si="5"/>
        <v>2.3869326351541281E-3</v>
      </c>
      <c r="H28" s="91">
        <f t="shared" si="5"/>
        <v>9.2128624280153781E-2</v>
      </c>
      <c r="I28" s="91">
        <f t="shared" si="5"/>
        <v>0.22784942906616928</v>
      </c>
      <c r="J28" s="91">
        <f t="shared" si="5"/>
        <v>4.7477449406058088E-2</v>
      </c>
      <c r="K28" s="91">
        <f t="shared" si="5"/>
        <v>6.1492764257588962E-2</v>
      </c>
      <c r="L28" s="91">
        <f t="shared" si="5"/>
        <v>9.4604397157072879E-3</v>
      </c>
      <c r="M28" s="91">
        <f t="shared" si="5"/>
        <v>0</v>
      </c>
      <c r="N28" s="91">
        <f t="shared" si="5"/>
        <v>0.5333257033774732</v>
      </c>
      <c r="O28" s="91"/>
      <c r="P28" s="91">
        <f t="shared" si="5"/>
        <v>0.31224987866035131</v>
      </c>
      <c r="Q28" s="91">
        <f t="shared" si="5"/>
        <v>3.7083514475248607</v>
      </c>
      <c r="R28" s="91">
        <f t="shared" si="5"/>
        <v>3.5837292889794168</v>
      </c>
      <c r="S28" s="91">
        <f t="shared" si="4"/>
        <v>0.85245015109645061</v>
      </c>
      <c r="T28" s="91">
        <f t="shared" si="4"/>
        <v>9.2392151155881912</v>
      </c>
      <c r="U28" s="91">
        <f t="shared" si="4"/>
        <v>0.23012523627860285</v>
      </c>
      <c r="V28" s="91">
        <f t="shared" si="4"/>
        <v>0.12800658340296939</v>
      </c>
      <c r="W28" s="91">
        <f t="shared" si="4"/>
        <v>5.0105322582730443</v>
      </c>
      <c r="X28" s="91">
        <f t="shared" si="4"/>
        <v>0.28447215857761504</v>
      </c>
      <c r="Y28" s="91">
        <f t="shared" si="4"/>
        <v>1.4524704331353966</v>
      </c>
      <c r="Z28" s="91">
        <f t="shared" si="4"/>
        <v>4.6205689976551785</v>
      </c>
      <c r="AA28" s="91"/>
      <c r="AB28" s="91" t="e">
        <f t="shared" si="4"/>
        <v>#DIV/0!</v>
      </c>
      <c r="AC28" s="91" t="e">
        <f t="shared" si="4"/>
        <v>#DIV/0!</v>
      </c>
      <c r="AD28" s="91" t="e">
        <f t="shared" si="4"/>
        <v>#DIV/0!</v>
      </c>
      <c r="AE28" s="91" t="e">
        <f t="shared" si="4"/>
        <v>#DIV/0!</v>
      </c>
      <c r="AF28" s="91" t="e">
        <f t="shared" si="4"/>
        <v>#DIV/0!</v>
      </c>
      <c r="AG28" s="91" t="e">
        <f t="shared" si="4"/>
        <v>#DIV/0!</v>
      </c>
      <c r="AH28" s="91" t="e">
        <f t="shared" si="4"/>
        <v>#DIV/0!</v>
      </c>
      <c r="AI28" s="91" t="e">
        <f t="shared" si="4"/>
        <v>#DIV/0!</v>
      </c>
      <c r="AJ28" s="91" t="e">
        <f t="shared" si="4"/>
        <v>#DIV/0!</v>
      </c>
      <c r="AK28" s="91">
        <f t="shared" si="4"/>
        <v>1.3039301729955275</v>
      </c>
      <c r="AL28" s="91" t="e">
        <f t="shared" si="4"/>
        <v>#DIV/0!</v>
      </c>
      <c r="AM28" s="91">
        <f t="shared" si="4"/>
        <v>2.9737782629973408E-2</v>
      </c>
      <c r="AN28" s="91" t="e">
        <f t="shared" si="4"/>
        <v>#DIV/0!</v>
      </c>
      <c r="AO28" s="91" t="e">
        <f t="shared" si="4"/>
        <v>#DIV/0!</v>
      </c>
      <c r="AP28" s="91" t="e">
        <f t="shared" si="4"/>
        <v>#DIV/0!</v>
      </c>
      <c r="AQ28" s="91">
        <f t="shared" si="4"/>
        <v>0.72279616986425688</v>
      </c>
      <c r="AR28" s="91" t="e">
        <f t="shared" si="4"/>
        <v>#DIV/0!</v>
      </c>
      <c r="AS28" s="91" t="e">
        <f t="shared" si="4"/>
        <v>#DIV/0!</v>
      </c>
      <c r="AT28" s="91">
        <f t="shared" si="4"/>
        <v>4.1518230944632514E-2</v>
      </c>
      <c r="AU28" s="91"/>
      <c r="AV28" s="91">
        <f t="shared" si="4"/>
        <v>0.49270878105242971</v>
      </c>
      <c r="AW28" s="91">
        <f t="shared" si="4"/>
        <v>0.47257676894253403</v>
      </c>
      <c r="AX28" s="91">
        <f t="shared" si="4"/>
        <v>7.7680556263702058E-2</v>
      </c>
      <c r="AY28" s="91">
        <f t="shared" si="4"/>
        <v>1.2333285057224146</v>
      </c>
      <c r="AZ28" s="91">
        <f t="shared" si="4"/>
        <v>4.1573216795752502E-2</v>
      </c>
      <c r="BA28" s="91">
        <f t="shared" si="4"/>
        <v>1.7307035711797793E-2</v>
      </c>
      <c r="BB28" s="91">
        <f t="shared" si="4"/>
        <v>0.1175468058485422</v>
      </c>
      <c r="BC28" s="91">
        <f t="shared" si="4"/>
        <v>5.6971905730448552E-2</v>
      </c>
      <c r="BD28" s="91">
        <f t="shared" si="4"/>
        <v>0.17558145622567214</v>
      </c>
      <c r="BE28" s="91">
        <f t="shared" si="4"/>
        <v>1.5652047613022031E-2</v>
      </c>
      <c r="BF28" s="91">
        <f t="shared" si="4"/>
        <v>0.20023440452030505</v>
      </c>
      <c r="BG28" s="91">
        <f t="shared" si="4"/>
        <v>6.7676159727733127E-3</v>
      </c>
      <c r="BH28" s="91">
        <f t="shared" si="4"/>
        <v>3.6315657411681967E-2</v>
      </c>
      <c r="BI28" s="91">
        <f t="shared" si="4"/>
        <v>2.7036843550822982E-2</v>
      </c>
      <c r="BJ28" s="91">
        <f t="shared" si="4"/>
        <v>0.33945456679707969</v>
      </c>
      <c r="BK28" s="91">
        <f t="shared" si="4"/>
        <v>2.85044574005207E-2</v>
      </c>
      <c r="BL28" s="91">
        <f t="shared" si="4"/>
        <v>1.3579239861803465E-2</v>
      </c>
      <c r="BM28" s="91">
        <f t="shared" si="4"/>
        <v>5.5615580604565526E-4</v>
      </c>
      <c r="BN28" s="91">
        <f t="shared" si="4"/>
        <v>3.9075589349157683E-2</v>
      </c>
    </row>
    <row r="29" spans="1:66">
      <c r="A29" s="41" t="s">
        <v>199</v>
      </c>
      <c r="C29" s="91">
        <f t="shared" si="5"/>
        <v>0.13696798863911525</v>
      </c>
      <c r="D29" s="91">
        <f t="shared" si="4"/>
        <v>9.0457765505038163E-3</v>
      </c>
      <c r="E29" s="91">
        <f t="shared" si="4"/>
        <v>0.18220271863375123</v>
      </c>
      <c r="F29" s="91">
        <f t="shared" si="4"/>
        <v>0.19302441541929086</v>
      </c>
      <c r="G29" s="91">
        <f t="shared" si="4"/>
        <v>1.3634401709734359E-2</v>
      </c>
      <c r="H29" s="91">
        <f t="shared" si="4"/>
        <v>0.24834011413613125</v>
      </c>
      <c r="I29" s="91">
        <f t="shared" si="4"/>
        <v>7.5056278254543182E-2</v>
      </c>
      <c r="J29" s="91">
        <f t="shared" si="4"/>
        <v>7.7045026932628382E-4</v>
      </c>
      <c r="K29" s="91">
        <f t="shared" si="4"/>
        <v>3.8774388674087776E-3</v>
      </c>
      <c r="L29" s="91">
        <f t="shared" si="4"/>
        <v>2.4811447735248165E-3</v>
      </c>
      <c r="M29" s="91">
        <f t="shared" si="4"/>
        <v>0</v>
      </c>
      <c r="N29" s="91">
        <f t="shared" si="4"/>
        <v>8.6136755189133857E-2</v>
      </c>
      <c r="O29" s="91"/>
      <c r="P29" s="91">
        <f t="shared" si="4"/>
        <v>4.0875041967534692E-2</v>
      </c>
      <c r="Q29" s="91">
        <f t="shared" si="4"/>
        <v>7.9302764506060219</v>
      </c>
      <c r="R29" s="91">
        <f t="shared" si="4"/>
        <v>185.80010367739533</v>
      </c>
      <c r="S29" s="91">
        <f t="shared" si="4"/>
        <v>4.717919428466895</v>
      </c>
      <c r="T29" s="91">
        <f t="shared" si="4"/>
        <v>3.1132074699680912</v>
      </c>
      <c r="U29" s="91">
        <f t="shared" si="4"/>
        <v>4.5833472516019551</v>
      </c>
      <c r="V29" s="91">
        <f t="shared" si="4"/>
        <v>14.415303755173573</v>
      </c>
      <c r="W29" s="91">
        <f t="shared" si="4"/>
        <v>0.35018201076646249</v>
      </c>
      <c r="X29" s="91">
        <f t="shared" si="4"/>
        <v>0.97127416926684118</v>
      </c>
      <c r="Y29" s="91">
        <f t="shared" si="4"/>
        <v>6.7139028980373565</v>
      </c>
      <c r="Z29" s="91">
        <f t="shared" si="4"/>
        <v>3.4384600443352449</v>
      </c>
      <c r="AA29" s="91"/>
      <c r="AB29" s="91" t="e">
        <f t="shared" si="4"/>
        <v>#DIV/0!</v>
      </c>
      <c r="AC29" s="91" t="e">
        <f t="shared" si="4"/>
        <v>#DIV/0!</v>
      </c>
      <c r="AD29" s="91" t="e">
        <f t="shared" si="4"/>
        <v>#DIV/0!</v>
      </c>
      <c r="AE29" s="91" t="e">
        <f t="shared" si="4"/>
        <v>#DIV/0!</v>
      </c>
      <c r="AF29" s="91" t="e">
        <f t="shared" si="4"/>
        <v>#DIV/0!</v>
      </c>
      <c r="AG29" s="91" t="e">
        <f t="shared" si="4"/>
        <v>#DIV/0!</v>
      </c>
      <c r="AH29" s="91" t="e">
        <f t="shared" si="4"/>
        <v>#DIV/0!</v>
      </c>
      <c r="AI29" s="91" t="e">
        <f t="shared" si="4"/>
        <v>#DIV/0!</v>
      </c>
      <c r="AJ29" s="91" t="e">
        <f t="shared" si="4"/>
        <v>#DIV/0!</v>
      </c>
      <c r="AK29" s="91">
        <f t="shared" si="4"/>
        <v>0.29216746107643488</v>
      </c>
      <c r="AL29" s="91" t="e">
        <f t="shared" si="4"/>
        <v>#DIV/0!</v>
      </c>
      <c r="AM29" s="91">
        <f t="shared" si="4"/>
        <v>0.70913116844638835</v>
      </c>
      <c r="AN29" s="91" t="e">
        <f t="shared" si="4"/>
        <v>#DIV/0!</v>
      </c>
      <c r="AO29" s="91" t="e">
        <f t="shared" si="4"/>
        <v>#DIV/0!</v>
      </c>
      <c r="AP29" s="91" t="e">
        <f t="shared" si="4"/>
        <v>#DIV/0!</v>
      </c>
      <c r="AQ29" s="91" t="e">
        <f t="shared" si="4"/>
        <v>#DIV/0!</v>
      </c>
      <c r="AR29" s="91" t="e">
        <f t="shared" si="4"/>
        <v>#DIV/0!</v>
      </c>
      <c r="AS29" s="91" t="e">
        <f t="shared" si="4"/>
        <v>#DIV/0!</v>
      </c>
      <c r="AT29" s="91" t="e">
        <f t="shared" si="4"/>
        <v>#DIV/0!</v>
      </c>
      <c r="AU29" s="91"/>
      <c r="AV29" s="91">
        <f t="shared" si="4"/>
        <v>0.19550780915477575</v>
      </c>
      <c r="AW29" s="91" t="e">
        <f t="shared" si="4"/>
        <v>#DIV/0!</v>
      </c>
      <c r="AX29" s="91" t="e">
        <f t="shared" si="4"/>
        <v>#DIV/0!</v>
      </c>
      <c r="AY29" s="91" t="e">
        <f t="shared" si="4"/>
        <v>#DIV/0!</v>
      </c>
      <c r="AZ29" s="91" t="e">
        <f t="shared" si="4"/>
        <v>#DIV/0!</v>
      </c>
      <c r="BA29" s="91">
        <f t="shared" si="4"/>
        <v>5.2862689473325439E-2</v>
      </c>
      <c r="BB29" s="91" t="e">
        <f t="shared" si="4"/>
        <v>#DIV/0!</v>
      </c>
      <c r="BC29" s="91" t="e">
        <f t="shared" si="4"/>
        <v>#DIV/0!</v>
      </c>
      <c r="BD29" s="91" t="e">
        <f t="shared" si="4"/>
        <v>#DIV/0!</v>
      </c>
      <c r="BE29" s="91" t="e">
        <f t="shared" si="4"/>
        <v>#DIV/0!</v>
      </c>
      <c r="BF29" s="91" t="e">
        <f t="shared" si="4"/>
        <v>#DIV/0!</v>
      </c>
      <c r="BG29" s="91" t="e">
        <f t="shared" si="4"/>
        <v>#DIV/0!</v>
      </c>
      <c r="BH29" s="91">
        <f t="shared" si="4"/>
        <v>0.18613225675975861</v>
      </c>
      <c r="BI29" s="91" t="e">
        <f t="shared" si="4"/>
        <v>#DIV/0!</v>
      </c>
      <c r="BJ29" s="91" t="e">
        <f t="shared" si="4"/>
        <v>#DIV/0!</v>
      </c>
      <c r="BK29" s="91" t="e">
        <f t="shared" si="4"/>
        <v>#DIV/0!</v>
      </c>
      <c r="BL29" s="91" t="e">
        <f t="shared" si="4"/>
        <v>#DIV/0!</v>
      </c>
      <c r="BM29" s="91">
        <f t="shared" si="4"/>
        <v>0.1003768322620219</v>
      </c>
      <c r="BN29" s="91">
        <f t="shared" si="4"/>
        <v>1.1103823750442663E-2</v>
      </c>
    </row>
    <row r="30" spans="1:66"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</row>
    <row r="32" spans="1:66">
      <c r="A32" s="41" t="s">
        <v>455</v>
      </c>
    </row>
    <row r="34" spans="1:66">
      <c r="A34" s="41" t="s">
        <v>204</v>
      </c>
    </row>
    <row r="35" spans="1:66">
      <c r="A35" s="41" t="s">
        <v>117</v>
      </c>
      <c r="C35" s="91">
        <v>52.457235589589999</v>
      </c>
      <c r="D35" s="91">
        <v>1.3150857078301759</v>
      </c>
      <c r="E35" s="91">
        <v>14.404191010346105</v>
      </c>
      <c r="F35" s="91">
        <v>9.3110652503294471</v>
      </c>
      <c r="G35" s="91">
        <v>0.15428845999999999</v>
      </c>
      <c r="H35" s="91">
        <v>8.0822588057103015</v>
      </c>
      <c r="I35" s="91">
        <v>9.3416902088593794</v>
      </c>
      <c r="J35" s="91">
        <v>2.75026944024866</v>
      </c>
      <c r="K35" s="91">
        <v>1.4287586000000001</v>
      </c>
      <c r="L35" s="91">
        <v>0.2855512501111746</v>
      </c>
      <c r="M35" s="91">
        <v>0.78</v>
      </c>
      <c r="N35" s="91">
        <v>100.31039432302524</v>
      </c>
      <c r="O35" s="92"/>
      <c r="P35" s="91">
        <v>28.1398953348865</v>
      </c>
      <c r="Q35" s="91">
        <v>206.51905683493001</v>
      </c>
      <c r="R35" s="91">
        <v>398.26998543935451</v>
      </c>
      <c r="S35" s="91">
        <v>37.887657715365201</v>
      </c>
      <c r="T35" s="91">
        <v>149.50323675309608</v>
      </c>
      <c r="U35" s="91">
        <v>58.348526940486202</v>
      </c>
      <c r="V35" s="91">
        <v>87.903355964743966</v>
      </c>
      <c r="W35" s="91">
        <v>442.96279742616036</v>
      </c>
      <c r="X35" s="91">
        <v>24.071749000919681</v>
      </c>
      <c r="Y35" s="91">
        <v>139.79487905102576</v>
      </c>
      <c r="Z35" s="94">
        <v>505.70405279365525</v>
      </c>
      <c r="AA35" s="92"/>
      <c r="AB35" s="91">
        <v>1.3168396499999999</v>
      </c>
      <c r="AC35" s="91">
        <v>212.18438</v>
      </c>
      <c r="AD35" s="91">
        <v>410.63294000000002</v>
      </c>
      <c r="AE35" s="91">
        <v>0.14859998399999999</v>
      </c>
      <c r="AF35" s="91">
        <v>8.9102289999999993</v>
      </c>
      <c r="AG35" s="91">
        <v>38.002331860000005</v>
      </c>
      <c r="AH35" s="91">
        <v>141.79418000000001</v>
      </c>
      <c r="AI35" s="91">
        <v>58.932475999999994</v>
      </c>
      <c r="AJ35" s="91">
        <v>76.91480399999999</v>
      </c>
      <c r="AK35" s="91">
        <v>17.913045999999998</v>
      </c>
      <c r="AL35" s="91">
        <v>1.0120439999999999</v>
      </c>
      <c r="AM35" s="91">
        <v>39.965205999999995</v>
      </c>
      <c r="AN35" s="91">
        <v>445.30037999999996</v>
      </c>
      <c r="AO35" s="91">
        <v>23.462416000000001</v>
      </c>
      <c r="AP35" s="91">
        <v>141.16136</v>
      </c>
      <c r="AQ35" s="91">
        <v>26.930257999999998</v>
      </c>
      <c r="AR35" s="91" t="s">
        <v>203</v>
      </c>
      <c r="AS35" s="91" t="s">
        <v>203</v>
      </c>
      <c r="AT35" s="91">
        <v>1.1301943800000001</v>
      </c>
      <c r="AU35" s="91">
        <v>501.62083999999999</v>
      </c>
      <c r="AV35" s="91">
        <v>39.102200000000003</v>
      </c>
      <c r="AW35" s="91">
        <v>67.025552000000005</v>
      </c>
      <c r="AX35" s="91">
        <v>7.2526388000000006</v>
      </c>
      <c r="AY35" s="91">
        <v>25.037103999999999</v>
      </c>
      <c r="AZ35" s="91">
        <v>5.0664938199999989</v>
      </c>
      <c r="BA35" s="91">
        <v>1.5002688</v>
      </c>
      <c r="BB35" s="91">
        <v>4.6827300000000003</v>
      </c>
      <c r="BC35" s="91">
        <v>0.68956339999999994</v>
      </c>
      <c r="BD35" s="91">
        <v>4.0782261200000001</v>
      </c>
      <c r="BE35" s="91">
        <v>0.73622799999999999</v>
      </c>
      <c r="BF35" s="91">
        <v>2.1452456</v>
      </c>
      <c r="BG35" s="91">
        <v>0.32519354999999994</v>
      </c>
      <c r="BH35" s="91">
        <v>2.0857057999999999</v>
      </c>
      <c r="BI35" s="91">
        <v>0.30858199999999997</v>
      </c>
      <c r="BJ35" s="91">
        <v>3.4309807999999995</v>
      </c>
      <c r="BK35" s="91">
        <v>1.6652091</v>
      </c>
      <c r="BL35" s="91">
        <v>7.4344603999999999</v>
      </c>
      <c r="BM35" s="91">
        <v>8.8442450559999983</v>
      </c>
      <c r="BN35" s="94">
        <v>1.5499206400000001</v>
      </c>
    </row>
    <row r="36" spans="1:66">
      <c r="A36" s="41" t="s">
        <v>67</v>
      </c>
      <c r="C36" s="91">
        <v>53.175976592823801</v>
      </c>
      <c r="D36" s="91">
        <v>0.2004405588700468</v>
      </c>
      <c r="E36" s="91">
        <v>16.149573409390001</v>
      </c>
      <c r="F36" s="91">
        <v>9.3507053163689005</v>
      </c>
      <c r="G36" s="91">
        <v>0.17621899999999999</v>
      </c>
      <c r="H36" s="91">
        <v>7.4728083170925599</v>
      </c>
      <c r="I36" s="91">
        <v>11.277966474208</v>
      </c>
      <c r="J36" s="91">
        <v>2.4940759642515338</v>
      </c>
      <c r="K36" s="91">
        <v>0.261903</v>
      </c>
      <c r="L36" s="91">
        <v>6.1446208109217099E-3</v>
      </c>
      <c r="M36" s="91">
        <v>0.25</v>
      </c>
      <c r="N36" s="91">
        <v>100.81581325381578</v>
      </c>
      <c r="O36" s="92"/>
      <c r="P36" s="91">
        <v>39.558893067458598</v>
      </c>
      <c r="Q36" s="91">
        <v>221.82110486443301</v>
      </c>
      <c r="R36" s="91">
        <v>32.7769744007607</v>
      </c>
      <c r="S36" s="91">
        <v>53.657885206190997</v>
      </c>
      <c r="T36" s="91">
        <v>115.556470195225</v>
      </c>
      <c r="U36" s="91">
        <v>15.7720296342757</v>
      </c>
      <c r="V36" s="91">
        <v>68.205241797438006</v>
      </c>
      <c r="W36" s="91">
        <v>253.75849227280813</v>
      </c>
      <c r="X36" s="91">
        <v>6.5128427445479167</v>
      </c>
      <c r="Y36" s="91">
        <v>19.721535499576898</v>
      </c>
      <c r="Z36" s="94">
        <v>92.020403713686505</v>
      </c>
      <c r="AA36" s="92"/>
      <c r="AB36" s="91">
        <v>0.18755127499999999</v>
      </c>
      <c r="AC36" s="91">
        <v>213.46350000000001</v>
      </c>
      <c r="AD36" s="91">
        <v>29.407399999999999</v>
      </c>
      <c r="AE36" s="91">
        <v>0.186776</v>
      </c>
      <c r="AF36" s="91">
        <v>8.92</v>
      </c>
      <c r="AG36" s="91">
        <v>54.4048455</v>
      </c>
      <c r="AH36" s="91">
        <v>116.42</v>
      </c>
      <c r="AI36" s="91">
        <v>14.587149999999999</v>
      </c>
      <c r="AJ36" s="91">
        <v>69.795500000000004</v>
      </c>
      <c r="AK36" s="91">
        <v>15.0664</v>
      </c>
      <c r="AL36" s="91">
        <v>0.96813499999999997</v>
      </c>
      <c r="AM36" s="91">
        <v>3.34842</v>
      </c>
      <c r="AN36" s="91">
        <v>257.15699999999998</v>
      </c>
      <c r="AO36" s="91">
        <v>6.0345049999999993</v>
      </c>
      <c r="AP36" s="91">
        <v>23.5107</v>
      </c>
      <c r="AQ36" s="91">
        <v>1.80322</v>
      </c>
      <c r="AR36" s="91" t="s">
        <v>203</v>
      </c>
      <c r="AS36" s="91" t="s">
        <v>203</v>
      </c>
      <c r="AT36" s="91">
        <v>0.24601499999999998</v>
      </c>
      <c r="AU36" s="91">
        <v>90.72345</v>
      </c>
      <c r="AV36" s="91">
        <v>2.613985</v>
      </c>
      <c r="AW36" s="91">
        <v>5.5835100000000004</v>
      </c>
      <c r="AX36" s="91">
        <v>0.69428999999999996</v>
      </c>
      <c r="AY36" s="91">
        <v>3.7237799999999996</v>
      </c>
      <c r="AZ36" s="91">
        <v>0.90868380000000004</v>
      </c>
      <c r="BA36" s="91">
        <v>0.49853500000000001</v>
      </c>
      <c r="BB36" s="91">
        <v>0.68407499999999999</v>
      </c>
      <c r="BC36" s="91">
        <v>0.1076</v>
      </c>
      <c r="BD36" s="91">
        <v>0.78350774999999984</v>
      </c>
      <c r="BE36" s="91">
        <v>0.19503000000000001</v>
      </c>
      <c r="BF36" s="91">
        <v>0.60801499999999997</v>
      </c>
      <c r="BG36" s="91">
        <v>9.8305999999999991E-2</v>
      </c>
      <c r="BH36" s="91">
        <v>0.64383000000000001</v>
      </c>
      <c r="BI36" s="91">
        <v>0.10447999999999999</v>
      </c>
      <c r="BJ36" s="91">
        <v>0.32732500000000003</v>
      </c>
      <c r="BK36" s="91">
        <v>7.2685E-2</v>
      </c>
      <c r="BL36" s="91">
        <v>5.7416999999999998</v>
      </c>
      <c r="BM36" s="91">
        <v>0.68064950000000002</v>
      </c>
      <c r="BN36" s="94">
        <v>0.46964</v>
      </c>
    </row>
    <row r="37" spans="1:66">
      <c r="A37" s="41" t="s">
        <v>80</v>
      </c>
      <c r="C37" s="91">
        <v>75.511492962000005</v>
      </c>
      <c r="D37" s="91">
        <v>0.10239519341342054</v>
      </c>
      <c r="E37" s="91">
        <v>11.9962747326535</v>
      </c>
      <c r="F37" s="91">
        <v>2.0099305987325891</v>
      </c>
      <c r="G37" s="91">
        <v>1.6912000000000003E-2</v>
      </c>
      <c r="H37" s="91">
        <v>7.4737619537499994E-2</v>
      </c>
      <c r="I37" s="91">
        <v>0.77002635410614995</v>
      </c>
      <c r="J37" s="91">
        <v>3.3188761707539158</v>
      </c>
      <c r="K37" s="91">
        <v>5.0162148000000002</v>
      </c>
      <c r="L37" s="91">
        <v>7.242689261081809E-3</v>
      </c>
      <c r="M37" s="91">
        <v>0.51</v>
      </c>
      <c r="N37" s="91">
        <v>99.334103120458167</v>
      </c>
      <c r="O37" s="92"/>
      <c r="P37" s="91">
        <v>0.54000822036785001</v>
      </c>
      <c r="Q37" s="91">
        <v>1.6415513335337</v>
      </c>
      <c r="R37" s="91">
        <v>10.6935935006167</v>
      </c>
      <c r="S37" s="91">
        <v>2.6808845599454298</v>
      </c>
      <c r="T37" s="91">
        <v>0.66830190729511707</v>
      </c>
      <c r="U37" s="91">
        <v>16.530018699716404</v>
      </c>
      <c r="V37" s="91">
        <v>51.963705429810901</v>
      </c>
      <c r="W37" s="91">
        <v>11.337722213416072</v>
      </c>
      <c r="X37" s="91">
        <v>142.95573182264999</v>
      </c>
      <c r="Y37" s="91">
        <v>300.68889999999999</v>
      </c>
      <c r="Z37" s="94">
        <v>116.44862080769332</v>
      </c>
      <c r="AA37" s="92"/>
      <c r="AB37" s="91">
        <v>9.6062925000000007E-2</v>
      </c>
      <c r="AC37" s="91">
        <v>1.538155999999999</v>
      </c>
      <c r="AD37" s="91">
        <v>11.398460000000004</v>
      </c>
      <c r="AE37" s="91">
        <v>1.7588480000000004E-2</v>
      </c>
      <c r="AF37" s="91">
        <v>1.8748250000000002</v>
      </c>
      <c r="AG37" s="91">
        <v>3.08435572</v>
      </c>
      <c r="AH37" s="91">
        <v>6.9775</v>
      </c>
      <c r="AI37" s="91">
        <v>13.555104999999999</v>
      </c>
      <c r="AJ37" s="91">
        <v>49.205710000000003</v>
      </c>
      <c r="AK37" s="91">
        <v>28.409775</v>
      </c>
      <c r="AL37" s="91">
        <v>0.53305200000000008</v>
      </c>
      <c r="AM37" s="91">
        <v>325.8261</v>
      </c>
      <c r="AN37" s="91">
        <v>9.2308935000000005</v>
      </c>
      <c r="AO37" s="91">
        <v>147.1797</v>
      </c>
      <c r="AP37" s="91">
        <v>310.68889999999999</v>
      </c>
      <c r="AQ37" s="91">
        <v>54.061340000000001</v>
      </c>
      <c r="AR37" s="91" t="s">
        <v>203</v>
      </c>
      <c r="AS37" s="91" t="s">
        <v>203</v>
      </c>
      <c r="AT37" s="91">
        <v>0.93411050000000007</v>
      </c>
      <c r="AU37" s="91">
        <v>118.07035</v>
      </c>
      <c r="AV37" s="91">
        <v>111.10984999999999</v>
      </c>
      <c r="AW37" s="91">
        <v>202.19455000000002</v>
      </c>
      <c r="AX37" s="91">
        <v>20.313414999999999</v>
      </c>
      <c r="AY37" s="91">
        <v>70.958965000000006</v>
      </c>
      <c r="AZ37" s="91">
        <v>15.5026905</v>
      </c>
      <c r="BA37" s="91">
        <v>0.32226200000000005</v>
      </c>
      <c r="BB37" s="91">
        <v>14.27257</v>
      </c>
      <c r="BC37" s="91">
        <v>2.8613305000000002</v>
      </c>
      <c r="BD37" s="91">
        <v>17.89509</v>
      </c>
      <c r="BE37" s="91">
        <v>4.0119239999999996</v>
      </c>
      <c r="BF37" s="91">
        <v>12.783379999999999</v>
      </c>
      <c r="BG37" s="91">
        <v>2.1200751000000002</v>
      </c>
      <c r="BH37" s="91">
        <v>14.520555</v>
      </c>
      <c r="BI37" s="91">
        <v>2.0719935</v>
      </c>
      <c r="BJ37" s="91">
        <v>12.310354999999999</v>
      </c>
      <c r="BK37" s="91">
        <v>4.1033014999999997</v>
      </c>
      <c r="BL37" s="91">
        <v>37.509045000000008</v>
      </c>
      <c r="BM37" s="91">
        <v>48.328814999999999</v>
      </c>
      <c r="BN37" s="94">
        <v>15.781715</v>
      </c>
    </row>
    <row r="38" spans="1:66">
      <c r="O38" s="92"/>
      <c r="Z38" s="5"/>
      <c r="AA38" s="92"/>
      <c r="BN38" s="5"/>
    </row>
    <row r="39" spans="1:66">
      <c r="A39" s="41" t="s">
        <v>116</v>
      </c>
      <c r="O39" s="92"/>
      <c r="Z39" s="5"/>
      <c r="AA39" s="92"/>
      <c r="BN39" s="5"/>
    </row>
    <row r="40" spans="1:66">
      <c r="A40" s="41" t="s">
        <v>117</v>
      </c>
      <c r="C40" s="91">
        <v>52.16</v>
      </c>
      <c r="D40" s="91">
        <v>1.3</v>
      </c>
      <c r="E40" s="91">
        <v>14.51</v>
      </c>
      <c r="F40" s="91">
        <v>9.1</v>
      </c>
      <c r="G40" s="91">
        <v>0.15</v>
      </c>
      <c r="H40" s="91">
        <v>7.75</v>
      </c>
      <c r="I40" s="91">
        <v>9.23</v>
      </c>
      <c r="J40" s="91">
        <v>2.74</v>
      </c>
      <c r="K40" s="91">
        <v>1.42</v>
      </c>
      <c r="L40" s="91">
        <v>0.25</v>
      </c>
      <c r="M40" s="91">
        <v>0.78</v>
      </c>
      <c r="N40" s="91">
        <v>99.39</v>
      </c>
      <c r="O40" s="92"/>
      <c r="P40" s="91">
        <v>27.9</v>
      </c>
      <c r="Q40" s="91">
        <v>206</v>
      </c>
      <c r="R40" s="91">
        <v>415</v>
      </c>
      <c r="S40" s="91">
        <v>39.5</v>
      </c>
      <c r="T40" s="91">
        <v>134</v>
      </c>
      <c r="U40" s="91">
        <v>55</v>
      </c>
      <c r="V40" s="91">
        <v>82</v>
      </c>
      <c r="W40" s="91">
        <v>443</v>
      </c>
      <c r="X40" s="91">
        <v>24</v>
      </c>
      <c r="Y40" s="91">
        <v>146</v>
      </c>
      <c r="Z40" s="94">
        <v>497</v>
      </c>
      <c r="AA40" s="92"/>
      <c r="AB40" s="91">
        <v>1.3</v>
      </c>
      <c r="AC40" s="91">
        <v>206</v>
      </c>
      <c r="AD40" s="91">
        <v>415</v>
      </c>
      <c r="AE40" s="91">
        <v>0.15</v>
      </c>
      <c r="AF40" s="91">
        <v>9.1</v>
      </c>
      <c r="AG40" s="91">
        <v>39.5</v>
      </c>
      <c r="AH40" s="91">
        <v>134</v>
      </c>
      <c r="AI40" s="91">
        <v>55</v>
      </c>
      <c r="AJ40" s="91">
        <v>82</v>
      </c>
      <c r="AK40" s="91">
        <v>18</v>
      </c>
      <c r="AL40" s="91" t="s">
        <v>118</v>
      </c>
      <c r="AM40" s="91">
        <v>42</v>
      </c>
      <c r="AN40" s="91">
        <v>443</v>
      </c>
      <c r="AO40" s="91">
        <v>24</v>
      </c>
      <c r="AP40" s="91">
        <v>146</v>
      </c>
      <c r="AQ40" s="91">
        <v>27</v>
      </c>
      <c r="AR40" s="91" t="s">
        <v>203</v>
      </c>
      <c r="AS40" s="91" t="s">
        <v>203</v>
      </c>
      <c r="AT40" s="91">
        <v>1.2</v>
      </c>
      <c r="AU40" s="91">
        <v>497</v>
      </c>
      <c r="AV40" s="91">
        <v>38.1</v>
      </c>
      <c r="AW40" s="91">
        <v>66.099999999999994</v>
      </c>
      <c r="AX40" s="91">
        <v>7.3</v>
      </c>
      <c r="AY40" s="91">
        <v>25.5</v>
      </c>
      <c r="AZ40" s="91">
        <v>5.0199999999999996</v>
      </c>
      <c r="BA40" s="91">
        <v>1.47</v>
      </c>
      <c r="BB40" s="91">
        <v>4.54</v>
      </c>
      <c r="BC40" s="91">
        <v>0.69</v>
      </c>
      <c r="BD40" s="91">
        <v>4.1900000000000004</v>
      </c>
      <c r="BE40" s="91">
        <v>0.72</v>
      </c>
      <c r="BF40" s="91">
        <v>2.1800000000000002</v>
      </c>
      <c r="BG40" s="91">
        <v>0.31</v>
      </c>
      <c r="BH40" s="91">
        <v>2.1</v>
      </c>
      <c r="BI40" s="91">
        <v>0.32</v>
      </c>
      <c r="BJ40" s="91">
        <v>3.48</v>
      </c>
      <c r="BK40" s="91">
        <v>1.6</v>
      </c>
      <c r="BL40" s="91">
        <v>7.2</v>
      </c>
      <c r="BM40" s="91">
        <v>8.8000000000000007</v>
      </c>
      <c r="BN40" s="94">
        <v>1.6</v>
      </c>
    </row>
    <row r="41" spans="1:66">
      <c r="A41" s="41" t="s">
        <v>67</v>
      </c>
      <c r="C41" s="91">
        <v>52.64</v>
      </c>
      <c r="D41" s="91">
        <v>0.2</v>
      </c>
      <c r="E41" s="91">
        <v>16.5</v>
      </c>
      <c r="F41" s="91">
        <v>8.91</v>
      </c>
      <c r="G41" s="91">
        <v>0.18</v>
      </c>
      <c r="H41" s="91">
        <v>7.5</v>
      </c>
      <c r="I41" s="91">
        <v>11.5</v>
      </c>
      <c r="J41" s="91">
        <v>2.46</v>
      </c>
      <c r="K41" s="91">
        <v>0.25</v>
      </c>
      <c r="L41" s="91">
        <v>0.03</v>
      </c>
      <c r="M41" s="91">
        <v>0.25</v>
      </c>
      <c r="N41" s="91">
        <v>100.42</v>
      </c>
      <c r="O41" s="92"/>
      <c r="P41" s="91">
        <v>38</v>
      </c>
      <c r="Q41" s="91">
        <v>220</v>
      </c>
      <c r="R41" s="91">
        <v>30</v>
      </c>
      <c r="S41" s="91">
        <v>58</v>
      </c>
      <c r="T41" s="91">
        <v>120</v>
      </c>
      <c r="U41" s="91">
        <v>14</v>
      </c>
      <c r="V41" s="91">
        <v>68</v>
      </c>
      <c r="W41" s="91">
        <v>260</v>
      </c>
      <c r="X41" s="91">
        <v>7</v>
      </c>
      <c r="Y41" s="91">
        <v>23</v>
      </c>
      <c r="Z41" s="94">
        <v>100</v>
      </c>
      <c r="AA41" s="92"/>
      <c r="AB41" s="91">
        <v>0.2</v>
      </c>
      <c r="AC41" s="91">
        <v>220</v>
      </c>
      <c r="AD41" s="91">
        <v>30</v>
      </c>
      <c r="AE41" s="91">
        <v>0.18</v>
      </c>
      <c r="AF41" s="91">
        <v>8.91</v>
      </c>
      <c r="AG41" s="91">
        <v>58</v>
      </c>
      <c r="AH41" s="91">
        <v>120</v>
      </c>
      <c r="AI41" s="91">
        <v>14</v>
      </c>
      <c r="AJ41" s="91">
        <v>68</v>
      </c>
      <c r="AK41" s="91">
        <v>16</v>
      </c>
      <c r="AL41" s="91" t="s">
        <v>118</v>
      </c>
      <c r="AM41" s="91">
        <v>6</v>
      </c>
      <c r="AN41" s="91">
        <v>260</v>
      </c>
      <c r="AO41" s="91">
        <v>7</v>
      </c>
      <c r="AP41" s="91">
        <v>23</v>
      </c>
      <c r="AQ41" s="91">
        <v>2</v>
      </c>
      <c r="AR41" s="91" t="s">
        <v>203</v>
      </c>
      <c r="AS41" s="91" t="s">
        <v>203</v>
      </c>
      <c r="AT41" s="91" t="s">
        <v>118</v>
      </c>
      <c r="AU41" s="91">
        <v>100</v>
      </c>
      <c r="AV41" s="91">
        <v>3</v>
      </c>
      <c r="AW41" s="91">
        <v>6</v>
      </c>
      <c r="AX41" s="91" t="s">
        <v>118</v>
      </c>
      <c r="AY41" s="91">
        <v>3</v>
      </c>
      <c r="AZ41" s="91">
        <v>0.8</v>
      </c>
      <c r="BA41" s="91">
        <v>0.63</v>
      </c>
      <c r="BB41" s="91" t="s">
        <v>118</v>
      </c>
      <c r="BC41" s="91" t="s">
        <v>118</v>
      </c>
      <c r="BD41" s="91" t="s">
        <v>118</v>
      </c>
      <c r="BE41" s="91" t="s">
        <v>118</v>
      </c>
      <c r="BF41" s="91" t="s">
        <v>118</v>
      </c>
      <c r="BG41" s="91" t="s">
        <v>118</v>
      </c>
      <c r="BH41" s="91">
        <v>0.7</v>
      </c>
      <c r="BI41" s="91">
        <v>0.2</v>
      </c>
      <c r="BJ41" s="91" t="s">
        <v>118</v>
      </c>
      <c r="BK41" s="91" t="s">
        <v>118</v>
      </c>
      <c r="BL41" s="91">
        <v>7</v>
      </c>
      <c r="BM41" s="91">
        <v>0.6</v>
      </c>
      <c r="BN41" s="94">
        <v>0.6</v>
      </c>
    </row>
    <row r="42" spans="1:66">
      <c r="A42" s="41" t="s">
        <v>80</v>
      </c>
      <c r="C42" s="91">
        <v>75.7</v>
      </c>
      <c r="D42" s="91">
        <v>0.09</v>
      </c>
      <c r="E42" s="91">
        <v>12.08</v>
      </c>
      <c r="F42" s="91">
        <v>2.02</v>
      </c>
      <c r="G42" s="91">
        <v>2.1000000000000001E-2</v>
      </c>
      <c r="H42" s="91">
        <v>0.06</v>
      </c>
      <c r="I42" s="91">
        <v>0.78284805906552501</v>
      </c>
      <c r="J42" s="91">
        <v>3.36</v>
      </c>
      <c r="K42" s="91">
        <v>4.99</v>
      </c>
      <c r="L42" s="91">
        <v>0.01</v>
      </c>
      <c r="M42" s="91">
        <v>0.51</v>
      </c>
      <c r="N42" s="91">
        <v>99.623848059065537</v>
      </c>
      <c r="O42" s="92"/>
      <c r="P42" s="91">
        <v>1</v>
      </c>
      <c r="Q42" s="91">
        <v>2</v>
      </c>
      <c r="R42" s="91">
        <v>12</v>
      </c>
      <c r="S42" s="91">
        <v>4</v>
      </c>
      <c r="T42" s="91">
        <v>8</v>
      </c>
      <c r="U42" s="91">
        <v>12</v>
      </c>
      <c r="V42" s="91">
        <v>50</v>
      </c>
      <c r="W42" s="91">
        <v>10</v>
      </c>
      <c r="X42" s="91">
        <v>143</v>
      </c>
      <c r="Y42" s="91">
        <v>300</v>
      </c>
      <c r="Z42" s="94">
        <v>120</v>
      </c>
      <c r="AA42" s="92"/>
      <c r="AB42" s="91">
        <v>8.5000000000000006E-2</v>
      </c>
      <c r="AC42" s="91">
        <v>2</v>
      </c>
      <c r="AD42" s="91">
        <v>12</v>
      </c>
      <c r="AE42" s="91">
        <v>2.1000000000000001E-2</v>
      </c>
      <c r="AF42" s="91">
        <v>2.02</v>
      </c>
      <c r="AG42" s="91">
        <v>4</v>
      </c>
      <c r="AH42" s="91">
        <v>8</v>
      </c>
      <c r="AI42" s="91">
        <v>12</v>
      </c>
      <c r="AJ42" s="91">
        <v>50</v>
      </c>
      <c r="AK42" s="91">
        <v>27</v>
      </c>
      <c r="AL42" s="91" t="s">
        <v>118</v>
      </c>
      <c r="AM42" s="91">
        <v>320</v>
      </c>
      <c r="AN42" s="91">
        <v>10</v>
      </c>
      <c r="AO42" s="91">
        <v>143</v>
      </c>
      <c r="AP42" s="91">
        <v>300</v>
      </c>
      <c r="AQ42" s="91">
        <v>53</v>
      </c>
      <c r="AR42" s="91" t="s">
        <v>203</v>
      </c>
      <c r="AS42" s="91" t="s">
        <v>203</v>
      </c>
      <c r="AT42" s="91">
        <v>1</v>
      </c>
      <c r="AU42" s="91">
        <v>120</v>
      </c>
      <c r="AV42" s="91">
        <v>109</v>
      </c>
      <c r="AW42" s="91">
        <v>195</v>
      </c>
      <c r="AX42" s="91"/>
      <c r="AY42" s="91">
        <v>72</v>
      </c>
      <c r="AZ42" s="91">
        <v>15.8</v>
      </c>
      <c r="BA42" s="91">
        <v>0.35</v>
      </c>
      <c r="BB42" s="91">
        <v>14</v>
      </c>
      <c r="BC42" s="91">
        <v>3</v>
      </c>
      <c r="BD42" s="91">
        <v>17</v>
      </c>
      <c r="BE42" s="91" t="s">
        <v>203</v>
      </c>
      <c r="BF42" s="91" t="s">
        <v>203</v>
      </c>
      <c r="BG42" s="91">
        <v>2</v>
      </c>
      <c r="BH42" s="91">
        <v>14.2</v>
      </c>
      <c r="BI42" s="91">
        <v>2</v>
      </c>
      <c r="BJ42" s="91">
        <v>12</v>
      </c>
      <c r="BK42" s="91">
        <v>4.5</v>
      </c>
      <c r="BL42" s="91">
        <v>40</v>
      </c>
      <c r="BM42" s="91">
        <v>50</v>
      </c>
      <c r="BN42" s="94">
        <v>15</v>
      </c>
    </row>
    <row r="43" spans="1:66"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2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4"/>
      <c r="AA43" s="92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4"/>
    </row>
    <row r="44" spans="1:66">
      <c r="A44" s="41" t="s">
        <v>205</v>
      </c>
      <c r="B44" s="3" t="s">
        <v>206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2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4"/>
      <c r="AA44" s="92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4"/>
    </row>
    <row r="45" spans="1:66">
      <c r="A45" s="41" t="s">
        <v>117</v>
      </c>
      <c r="C45" s="91">
        <f>100*(C40-C35)/C40</f>
        <v>-0.56985350764954434</v>
      </c>
      <c r="D45" s="91">
        <f t="shared" ref="D45:BN47" si="6">100*(D40-D35)/D40</f>
        <v>-1.1604390638596784</v>
      </c>
      <c r="E45" s="91">
        <f t="shared" si="6"/>
        <v>0.72921426363814279</v>
      </c>
      <c r="F45" s="91">
        <f t="shared" si="6"/>
        <v>-2.3193983552686532</v>
      </c>
      <c r="G45" s="91">
        <f t="shared" si="6"/>
        <v>-2.8589733333333296</v>
      </c>
      <c r="H45" s="91">
        <f t="shared" si="6"/>
        <v>-4.2872103962619557</v>
      </c>
      <c r="I45" s="91">
        <f t="shared" si="6"/>
        <v>-1.2100781024851459</v>
      </c>
      <c r="J45" s="91">
        <f t="shared" si="6"/>
        <v>-0.37479708936714717</v>
      </c>
      <c r="K45" s="91">
        <f t="shared" si="6"/>
        <v>-0.61680281690142058</v>
      </c>
      <c r="L45" s="91">
        <f t="shared" si="6"/>
        <v>-14.220500044469841</v>
      </c>
      <c r="M45" s="91">
        <f t="shared" si="6"/>
        <v>0</v>
      </c>
      <c r="N45" s="91">
        <f t="shared" si="6"/>
        <v>-0.92604318646265715</v>
      </c>
      <c r="O45" s="91"/>
      <c r="P45" s="91">
        <f t="shared" si="6"/>
        <v>-0.85983990998746018</v>
      </c>
      <c r="Q45" s="91">
        <f t="shared" si="6"/>
        <v>-0.25196933734466614</v>
      </c>
      <c r="R45" s="91">
        <f t="shared" si="6"/>
        <v>4.0313288097940934</v>
      </c>
      <c r="S45" s="91">
        <f t="shared" si="6"/>
        <v>4.0818792016070864</v>
      </c>
      <c r="T45" s="91">
        <f t="shared" si="6"/>
        <v>-11.569579666489609</v>
      </c>
      <c r="U45" s="91">
        <f t="shared" si="6"/>
        <v>-6.0882308008840047</v>
      </c>
      <c r="V45" s="91">
        <f t="shared" si="6"/>
        <v>-7.1992145911511791</v>
      </c>
      <c r="W45" s="91">
        <f t="shared" si="6"/>
        <v>8.3978721985634285E-3</v>
      </c>
      <c r="X45" s="91">
        <f t="shared" si="6"/>
        <v>-0.29895417049867018</v>
      </c>
      <c r="Y45" s="91">
        <f t="shared" si="6"/>
        <v>4.2500828417631782</v>
      </c>
      <c r="Z45" s="94">
        <f t="shared" si="6"/>
        <v>-1.7513184695483401</v>
      </c>
      <c r="AA45" s="91"/>
      <c r="AB45" s="91">
        <f t="shared" si="6"/>
        <v>-1.2953576923076824</v>
      </c>
      <c r="AC45" s="91">
        <f t="shared" si="6"/>
        <v>-3.0021262135922351</v>
      </c>
      <c r="AD45" s="91">
        <f t="shared" si="6"/>
        <v>1.0523036144578266</v>
      </c>
      <c r="AE45" s="91">
        <f t="shared" si="6"/>
        <v>0.93334400000000262</v>
      </c>
      <c r="AF45" s="91">
        <f t="shared" si="6"/>
        <v>2.0853956043956083</v>
      </c>
      <c r="AG45" s="91">
        <f t="shared" si="6"/>
        <v>3.7915649113923915</v>
      </c>
      <c r="AH45" s="91">
        <f t="shared" si="6"/>
        <v>-5.8165522388059783</v>
      </c>
      <c r="AI45" s="91">
        <f t="shared" si="6"/>
        <v>-7.1499563636363526</v>
      </c>
      <c r="AJ45" s="91">
        <f t="shared" si="6"/>
        <v>6.2014585365853785</v>
      </c>
      <c r="AK45" s="91">
        <f t="shared" si="6"/>
        <v>0.48307777777778999</v>
      </c>
      <c r="AL45" s="91" t="e">
        <f t="shared" si="6"/>
        <v>#VALUE!</v>
      </c>
      <c r="AM45" s="91">
        <f t="shared" si="6"/>
        <v>4.8447476190476308</v>
      </c>
      <c r="AN45" s="91">
        <f t="shared" si="6"/>
        <v>-0.51927313769750827</v>
      </c>
      <c r="AO45" s="91">
        <f t="shared" si="6"/>
        <v>2.2399333333333291</v>
      </c>
      <c r="AP45" s="91">
        <f t="shared" si="6"/>
        <v>3.3141369863013685</v>
      </c>
      <c r="AQ45" s="91">
        <f t="shared" si="6"/>
        <v>0.25830370370370936</v>
      </c>
      <c r="AR45" s="91" t="e">
        <f t="shared" si="6"/>
        <v>#VALUE!</v>
      </c>
      <c r="AS45" s="91" t="e">
        <f t="shared" si="6"/>
        <v>#VALUE!</v>
      </c>
      <c r="AT45" s="91">
        <f t="shared" si="6"/>
        <v>5.8171349999999924</v>
      </c>
      <c r="AU45" s="91">
        <f t="shared" si="6"/>
        <v>-0.9297464788732368</v>
      </c>
      <c r="AV45" s="91">
        <f t="shared" si="6"/>
        <v>-2.6304461942257267</v>
      </c>
      <c r="AW45" s="91">
        <f t="shared" si="6"/>
        <v>-1.4002299546142367</v>
      </c>
      <c r="AX45" s="91">
        <f t="shared" si="6"/>
        <v>0.64878356164382489</v>
      </c>
      <c r="AY45" s="91">
        <f t="shared" si="6"/>
        <v>1.8152784313725516</v>
      </c>
      <c r="AZ45" s="91">
        <f t="shared" si="6"/>
        <v>-0.92617171314739755</v>
      </c>
      <c r="BA45" s="91">
        <f t="shared" si="6"/>
        <v>-2.0591020408163256</v>
      </c>
      <c r="BB45" s="91">
        <f t="shared" si="6"/>
        <v>-3.143832599118948</v>
      </c>
      <c r="BC45" s="91">
        <f t="shared" si="6"/>
        <v>6.3275362318841913E-2</v>
      </c>
      <c r="BD45" s="91">
        <f t="shared" si="6"/>
        <v>2.6676343675417735</v>
      </c>
      <c r="BE45" s="91">
        <f t="shared" si="6"/>
        <v>-2.2538888888888917</v>
      </c>
      <c r="BF45" s="91">
        <f t="shared" si="6"/>
        <v>1.5942385321101</v>
      </c>
      <c r="BG45" s="91">
        <f t="shared" si="6"/>
        <v>-4.9011451612903043</v>
      </c>
      <c r="BH45" s="91">
        <f t="shared" si="6"/>
        <v>0.68067619047619743</v>
      </c>
      <c r="BI45" s="91">
        <f t="shared" si="6"/>
        <v>3.5681250000000122</v>
      </c>
      <c r="BJ45" s="91">
        <f t="shared" si="6"/>
        <v>1.4085977011494393</v>
      </c>
      <c r="BK45" s="91">
        <f t="shared" si="6"/>
        <v>-4.0755687499999942</v>
      </c>
      <c r="BL45" s="91">
        <f t="shared" si="6"/>
        <v>-3.2563944444444397</v>
      </c>
      <c r="BM45" s="91">
        <f t="shared" si="6"/>
        <v>-0.50278472727270018</v>
      </c>
      <c r="BN45" s="94">
        <f t="shared" si="6"/>
        <v>3.129960000000001</v>
      </c>
    </row>
    <row r="46" spans="1:66">
      <c r="A46" s="41" t="s">
        <v>67</v>
      </c>
      <c r="C46" s="91">
        <f t="shared" ref="C46:R47" si="7">100*(C41-C36)/C41</f>
        <v>-1.0181926155467336</v>
      </c>
      <c r="D46" s="91">
        <f t="shared" si="7"/>
        <v>-0.22027943502339609</v>
      </c>
      <c r="E46" s="91">
        <f t="shared" si="7"/>
        <v>2.1237975188484777</v>
      </c>
      <c r="F46" s="91">
        <f t="shared" si="7"/>
        <v>-4.946187613567905</v>
      </c>
      <c r="G46" s="91">
        <f t="shared" si="7"/>
        <v>2.1005555555555593</v>
      </c>
      <c r="H46" s="91">
        <f t="shared" si="7"/>
        <v>0.36255577209920159</v>
      </c>
      <c r="I46" s="91">
        <f t="shared" si="7"/>
        <v>1.9307263112347814</v>
      </c>
      <c r="J46" s="91">
        <f t="shared" si="7"/>
        <v>-1.3852017988428378</v>
      </c>
      <c r="K46" s="91">
        <f t="shared" si="7"/>
        <v>-4.7611999999999988</v>
      </c>
      <c r="L46" s="91">
        <f t="shared" si="7"/>
        <v>79.517930630260977</v>
      </c>
      <c r="M46" s="91">
        <f t="shared" si="7"/>
        <v>0</v>
      </c>
      <c r="N46" s="91">
        <f t="shared" si="7"/>
        <v>-0.39415779109318277</v>
      </c>
      <c r="O46" s="91"/>
      <c r="P46" s="91">
        <f t="shared" si="7"/>
        <v>-4.1023501775226263</v>
      </c>
      <c r="Q46" s="91">
        <f t="shared" si="7"/>
        <v>-0.82777493837864113</v>
      </c>
      <c r="R46" s="91">
        <f t="shared" si="6"/>
        <v>-9.2565813358690026</v>
      </c>
      <c r="S46" s="91">
        <f t="shared" si="6"/>
        <v>7.4864048169120743</v>
      </c>
      <c r="T46" s="91">
        <f t="shared" si="6"/>
        <v>3.7029415039791638</v>
      </c>
      <c r="U46" s="91">
        <f t="shared" si="6"/>
        <v>-12.657354530540715</v>
      </c>
      <c r="V46" s="91">
        <f t="shared" si="6"/>
        <v>-0.30182617270295042</v>
      </c>
      <c r="W46" s="91">
        <f t="shared" si="6"/>
        <v>2.4005798950737973</v>
      </c>
      <c r="X46" s="91">
        <f t="shared" si="6"/>
        <v>6.9593893636011899</v>
      </c>
      <c r="Y46" s="91">
        <f t="shared" si="6"/>
        <v>14.254193480100442</v>
      </c>
      <c r="Z46" s="94">
        <f t="shared" si="6"/>
        <v>7.9795962863134946</v>
      </c>
      <c r="AA46" s="91"/>
      <c r="AB46" s="91">
        <f t="shared" si="6"/>
        <v>6.2243625000000113</v>
      </c>
      <c r="AC46" s="91">
        <f t="shared" si="6"/>
        <v>2.9711363636363588</v>
      </c>
      <c r="AD46" s="91">
        <f t="shared" si="6"/>
        <v>1.9753333333333363</v>
      </c>
      <c r="AE46" s="91">
        <f t="shared" si="6"/>
        <v>-3.7644444444444471</v>
      </c>
      <c r="AF46" s="91">
        <f t="shared" si="6"/>
        <v>-0.1122334455667765</v>
      </c>
      <c r="AG46" s="91">
        <f t="shared" si="6"/>
        <v>6.1985422413793101</v>
      </c>
      <c r="AH46" s="91">
        <f t="shared" si="6"/>
        <v>2.9833333333333321</v>
      </c>
      <c r="AI46" s="91">
        <f t="shared" si="6"/>
        <v>-4.1939285714285672</v>
      </c>
      <c r="AJ46" s="91">
        <f t="shared" si="6"/>
        <v>-2.6404411764705942</v>
      </c>
      <c r="AK46" s="91">
        <f t="shared" si="6"/>
        <v>5.8350000000000009</v>
      </c>
      <c r="AL46" s="91" t="e">
        <f t="shared" si="6"/>
        <v>#VALUE!</v>
      </c>
      <c r="AM46" s="91">
        <f t="shared" si="6"/>
        <v>44.193000000000005</v>
      </c>
      <c r="AN46" s="91">
        <f t="shared" si="6"/>
        <v>1.0934615384615454</v>
      </c>
      <c r="AO46" s="91">
        <f t="shared" si="6"/>
        <v>13.792785714285724</v>
      </c>
      <c r="AP46" s="91">
        <f t="shared" si="6"/>
        <v>-2.2204347826086952</v>
      </c>
      <c r="AQ46" s="91">
        <f t="shared" si="6"/>
        <v>9.8389999999999986</v>
      </c>
      <c r="AR46" s="91" t="e">
        <f t="shared" si="6"/>
        <v>#VALUE!</v>
      </c>
      <c r="AS46" s="91" t="e">
        <f t="shared" si="6"/>
        <v>#VALUE!</v>
      </c>
      <c r="AT46" s="91" t="e">
        <f t="shared" si="6"/>
        <v>#VALUE!</v>
      </c>
      <c r="AU46" s="91">
        <f t="shared" si="6"/>
        <v>9.2765500000000003</v>
      </c>
      <c r="AV46" s="91">
        <f t="shared" si="6"/>
        <v>12.867166666666668</v>
      </c>
      <c r="AW46" s="91">
        <f t="shared" si="6"/>
        <v>6.9414999999999933</v>
      </c>
      <c r="AX46" s="91" t="e">
        <f t="shared" si="6"/>
        <v>#VALUE!</v>
      </c>
      <c r="AY46" s="91">
        <f t="shared" si="6"/>
        <v>-24.125999999999987</v>
      </c>
      <c r="AZ46" s="91">
        <f t="shared" si="6"/>
        <v>-13.585474999999999</v>
      </c>
      <c r="BA46" s="91">
        <f t="shared" si="6"/>
        <v>20.867460317460317</v>
      </c>
      <c r="BB46" s="91" t="e">
        <f t="shared" si="6"/>
        <v>#VALUE!</v>
      </c>
      <c r="BC46" s="91" t="e">
        <f t="shared" si="6"/>
        <v>#VALUE!</v>
      </c>
      <c r="BD46" s="91" t="e">
        <f t="shared" si="6"/>
        <v>#VALUE!</v>
      </c>
      <c r="BE46" s="91" t="e">
        <f t="shared" si="6"/>
        <v>#VALUE!</v>
      </c>
      <c r="BF46" s="91" t="e">
        <f t="shared" si="6"/>
        <v>#VALUE!</v>
      </c>
      <c r="BG46" s="91" t="e">
        <f t="shared" si="6"/>
        <v>#VALUE!</v>
      </c>
      <c r="BH46" s="91">
        <f t="shared" si="6"/>
        <v>8.0242857142857051</v>
      </c>
      <c r="BI46" s="91">
        <f t="shared" si="6"/>
        <v>47.760000000000005</v>
      </c>
      <c r="BJ46" s="91" t="e">
        <f t="shared" si="6"/>
        <v>#VALUE!</v>
      </c>
      <c r="BK46" s="91" t="e">
        <f t="shared" si="6"/>
        <v>#VALUE!</v>
      </c>
      <c r="BL46" s="91">
        <f t="shared" si="6"/>
        <v>17.975714285714286</v>
      </c>
      <c r="BM46" s="91">
        <f t="shared" si="6"/>
        <v>-13.441583333333339</v>
      </c>
      <c r="BN46" s="94">
        <f t="shared" si="6"/>
        <v>21.726666666666663</v>
      </c>
    </row>
    <row r="47" spans="1:66">
      <c r="A47" s="41" t="s">
        <v>80</v>
      </c>
      <c r="C47" s="91">
        <f t="shared" si="7"/>
        <v>0.24901854425362926</v>
      </c>
      <c r="D47" s="91">
        <f t="shared" si="7"/>
        <v>-13.77243712602283</v>
      </c>
      <c r="E47" s="91">
        <f t="shared" si="7"/>
        <v>0.69308996147764801</v>
      </c>
      <c r="F47" s="91">
        <f t="shared" si="7"/>
        <v>0.4984852112579683</v>
      </c>
      <c r="G47" s="91">
        <f t="shared" si="7"/>
        <v>19.466666666666654</v>
      </c>
      <c r="H47" s="91">
        <f t="shared" si="7"/>
        <v>-24.562699229166661</v>
      </c>
      <c r="I47" s="91">
        <f t="shared" si="7"/>
        <v>1.6378280320040854</v>
      </c>
      <c r="J47" s="91">
        <f t="shared" si="7"/>
        <v>1.223923489466787</v>
      </c>
      <c r="K47" s="91">
        <f t="shared" si="7"/>
        <v>-0.5253466933867732</v>
      </c>
      <c r="L47" s="91">
        <f t="shared" si="7"/>
        <v>27.57310738918191</v>
      </c>
      <c r="M47" s="91">
        <f t="shared" si="7"/>
        <v>0</v>
      </c>
      <c r="N47" s="91">
        <f t="shared" si="7"/>
        <v>0.29083893490601237</v>
      </c>
      <c r="O47" s="91"/>
      <c r="P47" s="91">
        <f t="shared" si="7"/>
        <v>45.999177963214997</v>
      </c>
      <c r="Q47" s="91">
        <f t="shared" si="7"/>
        <v>17.922433323315001</v>
      </c>
      <c r="R47" s="91">
        <f t="shared" si="7"/>
        <v>10.886720828194166</v>
      </c>
      <c r="S47" s="91">
        <f t="shared" si="6"/>
        <v>32.977886001364254</v>
      </c>
      <c r="T47" s="91">
        <f t="shared" si="6"/>
        <v>91.646226158811032</v>
      </c>
      <c r="U47" s="91">
        <f t="shared" si="6"/>
        <v>-37.750155830970037</v>
      </c>
      <c r="V47" s="91">
        <f t="shared" si="6"/>
        <v>-3.9274108596218014</v>
      </c>
      <c r="W47" s="91">
        <f t="shared" si="6"/>
        <v>-13.377222134160718</v>
      </c>
      <c r="X47" s="91">
        <f t="shared" si="6"/>
        <v>3.0956767377626256E-2</v>
      </c>
      <c r="Y47" s="91">
        <f t="shared" si="6"/>
        <v>-0.22963333333332989</v>
      </c>
      <c r="Z47" s="94">
        <f t="shared" si="6"/>
        <v>2.9594826602555693</v>
      </c>
      <c r="AA47" s="91"/>
      <c r="AB47" s="91">
        <f t="shared" si="6"/>
        <v>-13.015205882352941</v>
      </c>
      <c r="AC47" s="91">
        <f t="shared" si="6"/>
        <v>23.092200000000052</v>
      </c>
      <c r="AD47" s="91">
        <f t="shared" si="6"/>
        <v>5.0128333333333037</v>
      </c>
      <c r="AE47" s="91">
        <f t="shared" si="6"/>
        <v>16.245333333333321</v>
      </c>
      <c r="AF47" s="91">
        <f t="shared" si="6"/>
        <v>7.1868811881188037</v>
      </c>
      <c r="AG47" s="91">
        <f t="shared" si="6"/>
        <v>22.891106999999998</v>
      </c>
      <c r="AH47" s="91">
        <f t="shared" si="6"/>
        <v>12.78125</v>
      </c>
      <c r="AI47" s="91">
        <f t="shared" si="6"/>
        <v>-12.959208333333327</v>
      </c>
      <c r="AJ47" s="91">
        <f t="shared" si="6"/>
        <v>1.5885799999999932</v>
      </c>
      <c r="AK47" s="91">
        <f t="shared" si="6"/>
        <v>-5.221388888888888</v>
      </c>
      <c r="AL47" s="91" t="e">
        <f t="shared" si="6"/>
        <v>#VALUE!</v>
      </c>
      <c r="AM47" s="91">
        <f t="shared" si="6"/>
        <v>-1.820656249999999</v>
      </c>
      <c r="AN47" s="91">
        <f t="shared" si="6"/>
        <v>7.6910649999999947</v>
      </c>
      <c r="AO47" s="91">
        <f t="shared" si="6"/>
        <v>-2.9228671328671307</v>
      </c>
      <c r="AP47" s="91">
        <f t="shared" si="6"/>
        <v>-3.5629666666666631</v>
      </c>
      <c r="AQ47" s="91">
        <f t="shared" si="6"/>
        <v>-2.002528301886795</v>
      </c>
      <c r="AR47" s="91" t="e">
        <f t="shared" si="6"/>
        <v>#VALUE!</v>
      </c>
      <c r="AS47" s="91" t="e">
        <f t="shared" si="6"/>
        <v>#VALUE!</v>
      </c>
      <c r="AT47" s="91">
        <f t="shared" si="6"/>
        <v>6.5889499999999934</v>
      </c>
      <c r="AU47" s="91">
        <f t="shared" si="6"/>
        <v>1.6080416666666626</v>
      </c>
      <c r="AV47" s="91">
        <f t="shared" si="6"/>
        <v>-1.9356422018348574</v>
      </c>
      <c r="AW47" s="91">
        <f t="shared" si="6"/>
        <v>-3.6895128205128311</v>
      </c>
      <c r="AX47" s="91" t="e">
        <f t="shared" si="6"/>
        <v>#DIV/0!</v>
      </c>
      <c r="AY47" s="91">
        <f t="shared" si="6"/>
        <v>1.4458819444444357</v>
      </c>
      <c r="AZ47" s="91">
        <f t="shared" si="6"/>
        <v>1.8817056962025365</v>
      </c>
      <c r="BA47" s="91">
        <f t="shared" si="6"/>
        <v>7.9251428571428377</v>
      </c>
      <c r="BB47" s="91">
        <f t="shared" si="6"/>
        <v>-1.9469285714285713</v>
      </c>
      <c r="BC47" s="91">
        <f t="shared" si="6"/>
        <v>4.6223166666666593</v>
      </c>
      <c r="BD47" s="91">
        <f t="shared" si="6"/>
        <v>-5.2652352941176455</v>
      </c>
      <c r="BE47" s="91" t="e">
        <f t="shared" si="6"/>
        <v>#VALUE!</v>
      </c>
      <c r="BF47" s="91" t="e">
        <f t="shared" si="6"/>
        <v>#VALUE!</v>
      </c>
      <c r="BG47" s="91">
        <f t="shared" si="6"/>
        <v>-6.0037550000000106</v>
      </c>
      <c r="BH47" s="91">
        <f t="shared" si="6"/>
        <v>-2.257429577464793</v>
      </c>
      <c r="BI47" s="91">
        <f t="shared" si="6"/>
        <v>-3.5996750000000022</v>
      </c>
      <c r="BJ47" s="91">
        <f t="shared" si="6"/>
        <v>-2.5862916666666624</v>
      </c>
      <c r="BK47" s="91">
        <f t="shared" si="6"/>
        <v>8.8155222222222278</v>
      </c>
      <c r="BL47" s="91">
        <f t="shared" si="6"/>
        <v>6.2273874999999812</v>
      </c>
      <c r="BM47" s="91">
        <f t="shared" si="6"/>
        <v>3.3423700000000025</v>
      </c>
      <c r="BN47" s="94">
        <f t="shared" si="6"/>
        <v>-5.2114333333333338</v>
      </c>
    </row>
    <row r="48" spans="1:66"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4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4"/>
    </row>
    <row r="49" spans="1:66">
      <c r="A49" s="41" t="s">
        <v>207</v>
      </c>
      <c r="B49" s="3" t="s">
        <v>208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2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4"/>
      <c r="AA49" s="92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4"/>
    </row>
    <row r="50" spans="1:66">
      <c r="A50" s="41" t="s">
        <v>117</v>
      </c>
      <c r="C50" s="91">
        <f>100*_xlfn.STDEV.S(C35,C40)/((C35+C40)/2)</f>
        <v>0.4018024369016801</v>
      </c>
      <c r="D50" s="91">
        <f t="shared" ref="D50:BN52" si="8">100*_xlfn.STDEV.S(D35,D40)/((D35+D40)/2)</f>
        <v>0.81582077969958844</v>
      </c>
      <c r="E50" s="91">
        <f t="shared" si="8"/>
        <v>0.51751926289754757</v>
      </c>
      <c r="F50" s="91">
        <f t="shared" si="8"/>
        <v>1.6212605599028864</v>
      </c>
      <c r="G50" s="91">
        <f t="shared" si="8"/>
        <v>1.9931082150451958</v>
      </c>
      <c r="H50" s="91">
        <f t="shared" si="8"/>
        <v>2.967895579649821</v>
      </c>
      <c r="I50" s="91">
        <f t="shared" si="8"/>
        <v>0.85050852333228977</v>
      </c>
      <c r="J50" s="91">
        <f t="shared" si="8"/>
        <v>0.26452584587500855</v>
      </c>
      <c r="K50" s="91">
        <f t="shared" si="8"/>
        <v>0.43480451124925901</v>
      </c>
      <c r="L50" s="91">
        <f t="shared" si="8"/>
        <v>9.387908263887752</v>
      </c>
      <c r="M50" s="91">
        <f t="shared" si="8"/>
        <v>0</v>
      </c>
      <c r="N50" s="91">
        <f t="shared" si="8"/>
        <v>0.65179347229932516</v>
      </c>
      <c r="O50" s="91"/>
      <c r="P50" s="91">
        <f t="shared" si="8"/>
        <v>0.60539591324918895</v>
      </c>
      <c r="Q50" s="91">
        <f t="shared" si="8"/>
        <v>0.17794504361387839</v>
      </c>
      <c r="R50" s="91">
        <f t="shared" si="8"/>
        <v>2.9092200516391138</v>
      </c>
      <c r="S50" s="91">
        <f t="shared" si="8"/>
        <v>2.9464599309941701</v>
      </c>
      <c r="T50" s="91">
        <f t="shared" si="8"/>
        <v>7.7335581519317733</v>
      </c>
      <c r="U50" s="91">
        <f t="shared" si="8"/>
        <v>4.1778506885172586</v>
      </c>
      <c r="V50" s="91">
        <f t="shared" si="8"/>
        <v>4.9137381786557599</v>
      </c>
      <c r="W50" s="91">
        <f t="shared" si="8"/>
        <v>5.9384417305157391E-3</v>
      </c>
      <c r="X50" s="91">
        <f t="shared" si="8"/>
        <v>0.21107700946223334</v>
      </c>
      <c r="Y50" s="91">
        <f t="shared" si="8"/>
        <v>3.0705120509307755</v>
      </c>
      <c r="Z50" s="94">
        <f t="shared" si="8"/>
        <v>1.2276194031631995</v>
      </c>
      <c r="AA50" s="91"/>
      <c r="AB50" s="91">
        <f t="shared" si="8"/>
        <v>0.9100619296874346</v>
      </c>
      <c r="AC50" s="91">
        <f t="shared" si="8"/>
        <v>2.0914301177076311</v>
      </c>
      <c r="AD50" s="91">
        <f t="shared" si="8"/>
        <v>0.7480267780615707</v>
      </c>
      <c r="AE50" s="91">
        <f t="shared" si="8"/>
        <v>0.66306822532828291</v>
      </c>
      <c r="AF50" s="91">
        <f t="shared" si="8"/>
        <v>1.4901349779900361</v>
      </c>
      <c r="AG50" s="91">
        <f t="shared" si="8"/>
        <v>2.7328501539128789</v>
      </c>
      <c r="AH50" s="91">
        <f t="shared" si="8"/>
        <v>3.9966887856651465</v>
      </c>
      <c r="AI50" s="91">
        <f t="shared" si="8"/>
        <v>4.881278006199647</v>
      </c>
      <c r="AJ50" s="91">
        <f t="shared" si="8"/>
        <v>4.5254142279440677</v>
      </c>
      <c r="AK50" s="91">
        <f t="shared" si="8"/>
        <v>0.34241463701684682</v>
      </c>
      <c r="AL50" s="91" t="e">
        <f t="shared" si="8"/>
        <v>#DIV/0!</v>
      </c>
      <c r="AM50" s="91">
        <f t="shared" si="8"/>
        <v>3.5107985593733599</v>
      </c>
      <c r="AN50" s="91">
        <f t="shared" si="8"/>
        <v>0.36623068816111121</v>
      </c>
      <c r="AO50" s="91">
        <f t="shared" si="8"/>
        <v>1.6018118077149219</v>
      </c>
      <c r="AP50" s="91">
        <f t="shared" si="8"/>
        <v>2.3829356120339273</v>
      </c>
      <c r="AQ50" s="91">
        <f t="shared" si="8"/>
        <v>0.18288449921197589</v>
      </c>
      <c r="AR50" s="91" t="e">
        <f t="shared" si="8"/>
        <v>#DIV/0!</v>
      </c>
      <c r="AS50" s="91" t="e">
        <f t="shared" si="8"/>
        <v>#DIV/0!</v>
      </c>
      <c r="AT50" s="91">
        <f t="shared" si="8"/>
        <v>4.2365587772923226</v>
      </c>
      <c r="AU50" s="91">
        <f t="shared" si="8"/>
        <v>0.65438796546205402</v>
      </c>
      <c r="AV50" s="91">
        <f t="shared" si="8"/>
        <v>1.8358606778178841</v>
      </c>
      <c r="AW50" s="91">
        <f t="shared" si="8"/>
        <v>0.98322836706927419</v>
      </c>
      <c r="AX50" s="91">
        <f t="shared" si="8"/>
        <v>0.46025227651677525</v>
      </c>
      <c r="AY50" s="91">
        <f t="shared" si="8"/>
        <v>1.2953528187294963</v>
      </c>
      <c r="AZ50" s="91">
        <f t="shared" si="8"/>
        <v>0.65188351853402071</v>
      </c>
      <c r="BA50" s="91">
        <f t="shared" si="8"/>
        <v>1.4411674619064347</v>
      </c>
      <c r="BB50" s="91">
        <f t="shared" si="8"/>
        <v>2.1886220431207701</v>
      </c>
      <c r="BC50" s="91">
        <f t="shared" si="8"/>
        <v>4.4756597727375662E-2</v>
      </c>
      <c r="BD50" s="91">
        <f t="shared" si="8"/>
        <v>1.9118022985934406</v>
      </c>
      <c r="BE50" s="91">
        <f t="shared" si="8"/>
        <v>1.5759797016806858</v>
      </c>
      <c r="BF50" s="91">
        <f t="shared" si="8"/>
        <v>1.1363549813712255</v>
      </c>
      <c r="BG50" s="91">
        <f t="shared" si="8"/>
        <v>3.3827365644052376</v>
      </c>
      <c r="BH50" s="91">
        <f t="shared" si="8"/>
        <v>0.48295442797899701</v>
      </c>
      <c r="BI50" s="91">
        <f t="shared" si="8"/>
        <v>2.5688757322316031</v>
      </c>
      <c r="BJ50" s="91">
        <f t="shared" si="8"/>
        <v>1.0030937642986928</v>
      </c>
      <c r="BK50" s="91">
        <f t="shared" si="8"/>
        <v>2.8243089733562021</v>
      </c>
      <c r="BL50" s="91">
        <f t="shared" si="8"/>
        <v>2.2657280723477875</v>
      </c>
      <c r="BM50" s="91">
        <f t="shared" si="8"/>
        <v>0.35463097494146323</v>
      </c>
      <c r="BN50" s="94">
        <f t="shared" si="8"/>
        <v>2.2484029980820308</v>
      </c>
    </row>
    <row r="51" spans="1:66">
      <c r="A51" s="41" t="s">
        <v>67</v>
      </c>
      <c r="C51" s="91">
        <f t="shared" ref="C51:R52" si="9">100*_xlfn.STDEV.S(C36,C41)/((C36+C41)/2)</f>
        <v>0.71632412334353068</v>
      </c>
      <c r="D51" s="91">
        <f t="shared" si="9"/>
        <v>0.1555897161870991</v>
      </c>
      <c r="E51" s="91">
        <f t="shared" si="9"/>
        <v>1.5178698687508627</v>
      </c>
      <c r="F51" s="91">
        <f t="shared" si="9"/>
        <v>3.4130742740815254</v>
      </c>
      <c r="G51" s="91">
        <f t="shared" si="9"/>
        <v>1.5010826147209113</v>
      </c>
      <c r="H51" s="91">
        <f t="shared" si="9"/>
        <v>0.25683122322184176</v>
      </c>
      <c r="I51" s="91">
        <f t="shared" si="9"/>
        <v>1.3785375609895423</v>
      </c>
      <c r="J51" s="91">
        <f t="shared" si="9"/>
        <v>0.97274832164872871</v>
      </c>
      <c r="K51" s="91">
        <f t="shared" si="9"/>
        <v>3.2883933153208607</v>
      </c>
      <c r="L51" s="91">
        <f t="shared" si="9"/>
        <v>93.337819094102457</v>
      </c>
      <c r="M51" s="91">
        <f t="shared" si="9"/>
        <v>0</v>
      </c>
      <c r="N51" s="91">
        <f t="shared" si="9"/>
        <v>0.27816344549330757</v>
      </c>
      <c r="O51" s="91"/>
      <c r="P51" s="91">
        <f t="shared" si="9"/>
        <v>2.8424950783810674</v>
      </c>
      <c r="Q51" s="91">
        <f t="shared" si="9"/>
        <v>0.58291266972749467</v>
      </c>
      <c r="R51" s="91">
        <f t="shared" si="8"/>
        <v>6.2558524003525289</v>
      </c>
      <c r="S51" s="91">
        <f t="shared" si="8"/>
        <v>5.4995467802797604</v>
      </c>
      <c r="T51" s="91">
        <f t="shared" si="8"/>
        <v>2.6677679919017812</v>
      </c>
      <c r="U51" s="91">
        <f t="shared" si="8"/>
        <v>8.417391667629575</v>
      </c>
      <c r="V51" s="91">
        <f t="shared" si="8"/>
        <v>0.21310173505240215</v>
      </c>
      <c r="W51" s="91">
        <f t="shared" si="8"/>
        <v>1.718088364515858</v>
      </c>
      <c r="X51" s="91">
        <f t="shared" si="8"/>
        <v>5.0984416136031925</v>
      </c>
      <c r="Y51" s="91">
        <f t="shared" si="8"/>
        <v>10.852720778968729</v>
      </c>
      <c r="Z51" s="94">
        <f t="shared" si="8"/>
        <v>5.8769032207602763</v>
      </c>
      <c r="AA51" s="91"/>
      <c r="AB51" s="91">
        <f t="shared" si="8"/>
        <v>4.5426648975037018</v>
      </c>
      <c r="AC51" s="91">
        <f t="shared" si="8"/>
        <v>2.1325917754209343</v>
      </c>
      <c r="AD51" s="91">
        <f t="shared" si="8"/>
        <v>1.4107046547438491</v>
      </c>
      <c r="AE51" s="91">
        <f t="shared" si="8"/>
        <v>2.6126876073243883</v>
      </c>
      <c r="AF51" s="91">
        <f t="shared" si="8"/>
        <v>7.9316520604210045E-2</v>
      </c>
      <c r="AG51" s="91">
        <f t="shared" si="8"/>
        <v>4.5232180428793551</v>
      </c>
      <c r="AH51" s="91">
        <f t="shared" si="8"/>
        <v>2.1414789583350298</v>
      </c>
      <c r="AI51" s="91">
        <f t="shared" si="8"/>
        <v>2.9046459445847592</v>
      </c>
      <c r="AJ51" s="91">
        <f t="shared" si="8"/>
        <v>1.8427455550006333</v>
      </c>
      <c r="AK51" s="91">
        <f t="shared" si="8"/>
        <v>4.2499606707939179</v>
      </c>
      <c r="AL51" s="91" t="e">
        <f t="shared" si="8"/>
        <v>#DIV/0!</v>
      </c>
      <c r="AM51" s="91">
        <f t="shared" si="8"/>
        <v>40.112665003468464</v>
      </c>
      <c r="AN51" s="91">
        <f t="shared" si="8"/>
        <v>0.77744459764186402</v>
      </c>
      <c r="AO51" s="91">
        <f t="shared" si="8"/>
        <v>10.475396828674448</v>
      </c>
      <c r="AP51" s="91">
        <f t="shared" si="8"/>
        <v>1.5528445418020791</v>
      </c>
      <c r="AQ51" s="91">
        <f t="shared" si="8"/>
        <v>7.3171929260936146</v>
      </c>
      <c r="AR51" s="91" t="e">
        <f t="shared" si="8"/>
        <v>#DIV/0!</v>
      </c>
      <c r="AS51" s="91" t="e">
        <f t="shared" si="8"/>
        <v>#DIV/0!</v>
      </c>
      <c r="AT51" s="91" t="e">
        <f t="shared" si="8"/>
        <v>#DIV/0!</v>
      </c>
      <c r="AU51" s="91">
        <f t="shared" si="8"/>
        <v>6.8785578396532445</v>
      </c>
      <c r="AV51" s="91">
        <f t="shared" si="8"/>
        <v>9.7240667418856699</v>
      </c>
      <c r="AW51" s="91">
        <f t="shared" si="8"/>
        <v>5.0848646618578464</v>
      </c>
      <c r="AX51" s="91" t="e">
        <f t="shared" si="8"/>
        <v>#DIV/0!</v>
      </c>
      <c r="AY51" s="91">
        <f t="shared" si="8"/>
        <v>15.223274589210282</v>
      </c>
      <c r="AZ51" s="91">
        <f t="shared" si="8"/>
        <v>8.9953509227538149</v>
      </c>
      <c r="BA51" s="91">
        <f t="shared" si="8"/>
        <v>16.474419134309422</v>
      </c>
      <c r="BB51" s="91" t="e">
        <f t="shared" si="8"/>
        <v>#DIV/0!</v>
      </c>
      <c r="BC51" s="91" t="e">
        <f t="shared" si="8"/>
        <v>#DIV/0!</v>
      </c>
      <c r="BD51" s="91" t="e">
        <f t="shared" si="8"/>
        <v>#DIV/0!</v>
      </c>
      <c r="BE51" s="91" t="e">
        <f t="shared" si="8"/>
        <v>#DIV/0!</v>
      </c>
      <c r="BF51" s="91" t="e">
        <f t="shared" si="8"/>
        <v>#DIV/0!</v>
      </c>
      <c r="BG51" s="91" t="e">
        <f t="shared" si="8"/>
        <v>#DIV/0!</v>
      </c>
      <c r="BH51" s="91">
        <f t="shared" si="8"/>
        <v>5.911192323321897</v>
      </c>
      <c r="BI51" s="91">
        <f t="shared" si="8"/>
        <v>44.366027153796075</v>
      </c>
      <c r="BJ51" s="91" t="e">
        <f t="shared" si="8"/>
        <v>#DIV/0!</v>
      </c>
      <c r="BK51" s="91" t="e">
        <f t="shared" si="8"/>
        <v>#DIV/0!</v>
      </c>
      <c r="BL51" s="91">
        <f t="shared" si="8"/>
        <v>13.965992964314541</v>
      </c>
      <c r="BM51" s="91">
        <f t="shared" si="8"/>
        <v>8.9060759168382138</v>
      </c>
      <c r="BN51" s="94">
        <f t="shared" si="8"/>
        <v>17.235413783231433</v>
      </c>
    </row>
    <row r="52" spans="1:66">
      <c r="A52" s="41" t="s">
        <v>80</v>
      </c>
      <c r="C52" s="91">
        <f t="shared" si="9"/>
        <v>0.17630221388619677</v>
      </c>
      <c r="D52" s="91">
        <f t="shared" si="9"/>
        <v>9.1111686952748077</v>
      </c>
      <c r="E52" s="91">
        <f t="shared" si="9"/>
        <v>0.4917928953275556</v>
      </c>
      <c r="F52" s="91">
        <f t="shared" si="9"/>
        <v>0.35336300436111662</v>
      </c>
      <c r="G52" s="91">
        <f t="shared" si="9"/>
        <v>15.249274749370148</v>
      </c>
      <c r="H52" s="91">
        <f t="shared" si="9"/>
        <v>15.468687585968896</v>
      </c>
      <c r="I52" s="91">
        <f t="shared" si="9"/>
        <v>1.1676816162653831</v>
      </c>
      <c r="J52" s="91">
        <f t="shared" si="9"/>
        <v>0.87077339914152785</v>
      </c>
      <c r="K52" s="91">
        <f t="shared" si="9"/>
        <v>0.37050299674656378</v>
      </c>
      <c r="L52" s="91">
        <f t="shared" si="9"/>
        <v>22.6149539878122</v>
      </c>
      <c r="M52" s="91">
        <f t="shared" si="9"/>
        <v>0</v>
      </c>
      <c r="N52" s="91">
        <f t="shared" si="9"/>
        <v>0.20595367984955126</v>
      </c>
      <c r="O52" s="91"/>
      <c r="P52" s="91">
        <f t="shared" si="9"/>
        <v>42.241762396601764</v>
      </c>
      <c r="Q52" s="91">
        <f t="shared" si="9"/>
        <v>13.920522302215689</v>
      </c>
      <c r="R52" s="91">
        <f t="shared" si="9"/>
        <v>8.1412306488613808</v>
      </c>
      <c r="S52" s="91">
        <f t="shared" si="8"/>
        <v>27.923113008798435</v>
      </c>
      <c r="T52" s="91">
        <f t="shared" si="8"/>
        <v>119.61497175360435</v>
      </c>
      <c r="U52" s="91">
        <f t="shared" si="8"/>
        <v>22.454993634498898</v>
      </c>
      <c r="V52" s="91">
        <f t="shared" si="8"/>
        <v>2.7236150742441825</v>
      </c>
      <c r="W52" s="91">
        <f t="shared" si="8"/>
        <v>8.8661051914495417</v>
      </c>
      <c r="X52" s="91">
        <f t="shared" si="8"/>
        <v>2.1893128838817177E-2</v>
      </c>
      <c r="Y52" s="91">
        <f t="shared" si="8"/>
        <v>0.16218906710591963</v>
      </c>
      <c r="Z52" s="94">
        <f t="shared" si="8"/>
        <v>2.1241014651443066</v>
      </c>
      <c r="AA52" s="91"/>
      <c r="AB52" s="91">
        <f t="shared" si="8"/>
        <v>8.6408294655111604</v>
      </c>
      <c r="AC52" s="91">
        <f t="shared" si="8"/>
        <v>18.460069270564691</v>
      </c>
      <c r="AD52" s="91">
        <f t="shared" si="8"/>
        <v>3.635735113806235</v>
      </c>
      <c r="AE52" s="91">
        <f t="shared" si="8"/>
        <v>12.502741368167539</v>
      </c>
      <c r="AF52" s="91">
        <f t="shared" si="8"/>
        <v>5.2713139593566796</v>
      </c>
      <c r="AG52" s="91">
        <f t="shared" si="8"/>
        <v>18.278536683719064</v>
      </c>
      <c r="AH52" s="91">
        <f t="shared" si="8"/>
        <v>9.654704506937005</v>
      </c>
      <c r="AI52" s="91">
        <f t="shared" si="8"/>
        <v>8.6059148726417316</v>
      </c>
      <c r="AJ52" s="91">
        <f t="shared" si="8"/>
        <v>1.1322893515477293</v>
      </c>
      <c r="AK52" s="91">
        <f t="shared" si="8"/>
        <v>3.5981429718755038</v>
      </c>
      <c r="AL52" s="91" t="e">
        <f t="shared" si="8"/>
        <v>#DIV/0!</v>
      </c>
      <c r="AM52" s="91">
        <f t="shared" si="8"/>
        <v>1.2757845549664042</v>
      </c>
      <c r="AN52" s="91">
        <f t="shared" si="8"/>
        <v>5.6559038362377816</v>
      </c>
      <c r="AO52" s="91">
        <f t="shared" si="8"/>
        <v>2.0370096277068384</v>
      </c>
      <c r="AP52" s="91">
        <f t="shared" si="8"/>
        <v>2.4753008195907542</v>
      </c>
      <c r="AQ52" s="91">
        <f t="shared" si="8"/>
        <v>1.4019639790507599</v>
      </c>
      <c r="AR52" s="91" t="e">
        <f t="shared" si="8"/>
        <v>#DIV/0!</v>
      </c>
      <c r="AS52" s="91" t="e">
        <f t="shared" si="8"/>
        <v>#DIV/0!</v>
      </c>
      <c r="AT52" s="91">
        <f t="shared" si="8"/>
        <v>4.8178128663270252</v>
      </c>
      <c r="AU52" s="91">
        <f t="shared" si="8"/>
        <v>1.1462734442290843</v>
      </c>
      <c r="AV52" s="91">
        <f t="shared" si="8"/>
        <v>1.3555860787569785</v>
      </c>
      <c r="AW52" s="91">
        <f t="shared" si="8"/>
        <v>2.5616238151231885</v>
      </c>
      <c r="AX52" s="91" t="e">
        <f t="shared" si="8"/>
        <v>#DIV/0!</v>
      </c>
      <c r="AY52" s="91">
        <f t="shared" si="8"/>
        <v>1.0298380489149919</v>
      </c>
      <c r="AZ52" s="91">
        <f t="shared" si="8"/>
        <v>1.3432044351662515</v>
      </c>
      <c r="BA52" s="91">
        <f t="shared" si="8"/>
        <v>5.8351440053289956</v>
      </c>
      <c r="BB52" s="91">
        <f t="shared" si="8"/>
        <v>1.363414046533564</v>
      </c>
      <c r="BC52" s="91">
        <f t="shared" si="8"/>
        <v>3.3457981526122027</v>
      </c>
      <c r="BD52" s="91">
        <f t="shared" si="8"/>
        <v>3.6275831858996019</v>
      </c>
      <c r="BE52" s="91" t="e">
        <f t="shared" si="8"/>
        <v>#DIV/0!</v>
      </c>
      <c r="BF52" s="91" t="e">
        <f t="shared" si="8"/>
        <v>#DIV/0!</v>
      </c>
      <c r="BG52" s="91">
        <f t="shared" si="8"/>
        <v>4.1215713500782041</v>
      </c>
      <c r="BH52" s="91">
        <f t="shared" si="8"/>
        <v>1.5784278141091228</v>
      </c>
      <c r="BI52" s="91">
        <f t="shared" si="8"/>
        <v>2.5003523238116045</v>
      </c>
      <c r="BJ52" s="91">
        <f t="shared" si="8"/>
        <v>1.805437436640893</v>
      </c>
      <c r="BK52" s="91">
        <f t="shared" si="8"/>
        <v>6.5209431387829841</v>
      </c>
      <c r="BL52" s="91">
        <f t="shared" si="8"/>
        <v>4.5449435536988769</v>
      </c>
      <c r="BM52" s="91">
        <f t="shared" si="8"/>
        <v>2.4035807735855284</v>
      </c>
      <c r="BN52" s="94">
        <f t="shared" si="8"/>
        <v>3.591456664810535</v>
      </c>
    </row>
    <row r="53" spans="1:66"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4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4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</row>
    <row r="54" spans="1:66">
      <c r="A54" s="41" t="s">
        <v>214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4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4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</row>
    <row r="55" spans="1:66">
      <c r="A55" s="41" t="s">
        <v>117</v>
      </c>
      <c r="C55" s="91">
        <f>_xlfn.STDEV.S(C35,C40)</f>
        <v>0.2101773010090722</v>
      </c>
      <c r="D55" s="91">
        <f t="shared" ref="D55:BN57" si="10">_xlfn.STDEV.S(D35,D40)</f>
        <v>1.0667206305716321E-2</v>
      </c>
      <c r="E55" s="91">
        <f t="shared" si="10"/>
        <v>7.4818254094766057E-2</v>
      </c>
      <c r="F55" s="91">
        <f t="shared" si="10"/>
        <v>0.14924566978078846</v>
      </c>
      <c r="G55" s="91">
        <f t="shared" si="10"/>
        <v>3.0323991468472573E-3</v>
      </c>
      <c r="H55" s="91">
        <f t="shared" si="10"/>
        <v>0.23494245462669777</v>
      </c>
      <c r="I55" s="91">
        <f t="shared" si="10"/>
        <v>7.8976904076608678E-2</v>
      </c>
      <c r="J55" s="91">
        <f t="shared" si="10"/>
        <v>7.2615908388174331E-3</v>
      </c>
      <c r="K55" s="91">
        <f t="shared" si="10"/>
        <v>6.1932654537006169E-3</v>
      </c>
      <c r="L55" s="91">
        <f t="shared" si="10"/>
        <v>2.5138530033270563E-2</v>
      </c>
      <c r="M55" s="91">
        <f t="shared" si="10"/>
        <v>0</v>
      </c>
      <c r="N55" s="91">
        <f t="shared" si="10"/>
        <v>0.65081706717674537</v>
      </c>
      <c r="O55" s="94"/>
      <c r="P55" s="91">
        <f t="shared" si="10"/>
        <v>0.16963161807326288</v>
      </c>
      <c r="Q55" s="91">
        <f t="shared" si="10"/>
        <v>0.36702860780023799</v>
      </c>
      <c r="R55" s="91">
        <f t="shared" si="10"/>
        <v>11.829906745182102</v>
      </c>
      <c r="S55" s="91">
        <f t="shared" si="10"/>
        <v>1.1400981630590772</v>
      </c>
      <c r="T55" s="91">
        <f t="shared" si="10"/>
        <v>10.962443838454748</v>
      </c>
      <c r="U55" s="91">
        <f t="shared" si="10"/>
        <v>2.3677661066036366</v>
      </c>
      <c r="V55" s="91">
        <f t="shared" si="10"/>
        <v>4.1743030344285117</v>
      </c>
      <c r="W55" s="91">
        <f t="shared" si="10"/>
        <v>2.6306192239599863E-2</v>
      </c>
      <c r="X55" s="91">
        <f t="shared" si="10"/>
        <v>5.0734205093666156E-2</v>
      </c>
      <c r="Y55" s="91">
        <f t="shared" si="10"/>
        <v>4.3876831011023905</v>
      </c>
      <c r="Z55" s="91">
        <f t="shared" si="10"/>
        <v>6.1546947541993413</v>
      </c>
      <c r="AA55" s="94"/>
      <c r="AB55" s="91">
        <f t="shared" si="10"/>
        <v>1.1907430707807955E-2</v>
      </c>
      <c r="AC55" s="91">
        <f t="shared" si="10"/>
        <v>4.3730170354344642</v>
      </c>
      <c r="AD55" s="91">
        <f t="shared" si="10"/>
        <v>3.0879777398485109</v>
      </c>
      <c r="AE55" s="91">
        <f t="shared" si="10"/>
        <v>9.8996080736966831E-4</v>
      </c>
      <c r="AF55" s="91">
        <f t="shared" si="10"/>
        <v>0.13418836097255255</v>
      </c>
      <c r="AG55" s="91">
        <f t="shared" si="10"/>
        <v>1.05901129776104</v>
      </c>
      <c r="AH55" s="91">
        <f t="shared" si="10"/>
        <v>5.5113175317885732</v>
      </c>
      <c r="AI55" s="91">
        <f t="shared" si="10"/>
        <v>2.7806804464533457</v>
      </c>
      <c r="AJ55" s="91">
        <f t="shared" si="10"/>
        <v>3.5957765752627142</v>
      </c>
      <c r="AK55" s="91">
        <f t="shared" si="10"/>
        <v>6.1485763051296605E-2</v>
      </c>
      <c r="AL55" s="91" t="e">
        <f t="shared" si="10"/>
        <v>#DIV/0!</v>
      </c>
      <c r="AM55" s="91">
        <f t="shared" si="10"/>
        <v>1.4388166357177032</v>
      </c>
      <c r="AN55" s="91">
        <f t="shared" si="10"/>
        <v>1.6266142973058828</v>
      </c>
      <c r="AO55" s="91">
        <f t="shared" si="10"/>
        <v>0.3801292918573882</v>
      </c>
      <c r="AP55" s="91">
        <f t="shared" si="10"/>
        <v>3.421435155720475</v>
      </c>
      <c r="AQ55" s="91">
        <f t="shared" si="10"/>
        <v>4.9315041133513274E-2</v>
      </c>
      <c r="AR55" s="91" t="e">
        <f t="shared" si="10"/>
        <v>#DIV/0!</v>
      </c>
      <c r="AS55" s="91" t="e">
        <f t="shared" si="10"/>
        <v>#DIV/0!</v>
      </c>
      <c r="AT55" s="91">
        <f t="shared" si="10"/>
        <v>4.9360027266931214E-2</v>
      </c>
      <c r="AU55" s="91">
        <f t="shared" si="10"/>
        <v>3.2674272987780371</v>
      </c>
      <c r="AV55" s="91">
        <f t="shared" si="10"/>
        <v>0.70866241610515934</v>
      </c>
      <c r="AW55" s="91">
        <f t="shared" si="10"/>
        <v>0.65446409554077878</v>
      </c>
      <c r="AX55" s="91">
        <f t="shared" si="10"/>
        <v>3.348942568513176E-2</v>
      </c>
      <c r="AY55" s="91">
        <f t="shared" si="10"/>
        <v>0.32731690058412855</v>
      </c>
      <c r="AZ55" s="91">
        <f t="shared" si="10"/>
        <v>3.2876095405266266E-2</v>
      </c>
      <c r="BA55" s="91">
        <f t="shared" si="10"/>
        <v>2.1403273738379358E-2</v>
      </c>
      <c r="BB55" s="91">
        <f t="shared" si="10"/>
        <v>0.10092535087875611</v>
      </c>
      <c r="BC55" s="91">
        <f t="shared" si="10"/>
        <v>3.0872282066605317E-4</v>
      </c>
      <c r="BD55" s="91">
        <f t="shared" si="10"/>
        <v>7.9036068507531643E-2</v>
      </c>
      <c r="BE55" s="91">
        <f t="shared" si="10"/>
        <v>1.1474928845095307E-2</v>
      </c>
      <c r="BF55" s="91">
        <f t="shared" si="10"/>
        <v>2.4575071916069877E-2</v>
      </c>
      <c r="BG55" s="91">
        <f t="shared" si="10"/>
        <v>1.0743462235296829E-2</v>
      </c>
      <c r="BH55" s="91">
        <f t="shared" si="10"/>
        <v>1.0107525751636851E-2</v>
      </c>
      <c r="BI55" s="91">
        <f t="shared" si="10"/>
        <v>8.0737452275880268E-3</v>
      </c>
      <c r="BJ55" s="91">
        <f t="shared" si="10"/>
        <v>3.4661808728339953E-2</v>
      </c>
      <c r="BK55" s="91">
        <f t="shared" si="10"/>
        <v>4.6109796805071636E-2</v>
      </c>
      <c r="BL55" s="91">
        <f t="shared" si="10"/>
        <v>0.16578853875971017</v>
      </c>
      <c r="BM55" s="91">
        <f t="shared" si="10"/>
        <v>3.1285979131576859E-2</v>
      </c>
      <c r="BN55" s="91">
        <f t="shared" si="10"/>
        <v>3.5411455053482352E-2</v>
      </c>
    </row>
    <row r="56" spans="1:66">
      <c r="A56" s="41" t="s">
        <v>67</v>
      </c>
      <c r="C56" s="91">
        <f t="shared" ref="C56:Q57" si="11">_xlfn.STDEV.S(C36,C41)</f>
        <v>0.37899268334297037</v>
      </c>
      <c r="D56" s="91">
        <f t="shared" si="11"/>
        <v>3.1152216452196967E-4</v>
      </c>
      <c r="E56" s="91">
        <f t="shared" si="11"/>
        <v>0.24778901852841229</v>
      </c>
      <c r="F56" s="91">
        <f t="shared" si="11"/>
        <v>0.31162571770941216</v>
      </c>
      <c r="G56" s="91">
        <f t="shared" si="11"/>
        <v>2.6735707396663409E-3</v>
      </c>
      <c r="H56" s="91">
        <f t="shared" si="11"/>
        <v>1.9227423375725243E-2</v>
      </c>
      <c r="I56" s="91">
        <f t="shared" si="11"/>
        <v>0.1570014117382813</v>
      </c>
      <c r="J56" s="91">
        <f t="shared" si="11"/>
        <v>2.4095345397729933E-2</v>
      </c>
      <c r="K56" s="91">
        <f t="shared" si="11"/>
        <v>8.4166920164634729E-3</v>
      </c>
      <c r="L56" s="91">
        <f t="shared" si="11"/>
        <v>1.6868300392373706E-2</v>
      </c>
      <c r="M56" s="91">
        <f t="shared" si="11"/>
        <v>0</v>
      </c>
      <c r="N56" s="91">
        <f t="shared" si="11"/>
        <v>0.27988223585664601</v>
      </c>
      <c r="O56" s="94"/>
      <c r="P56" s="91">
        <f t="shared" si="11"/>
        <v>1.1023038591446728</v>
      </c>
      <c r="Q56" s="91">
        <f t="shared" si="11"/>
        <v>1.2877155988923901</v>
      </c>
      <c r="R56" s="91">
        <f t="shared" si="10"/>
        <v>1.9636174299593403</v>
      </c>
      <c r="S56" s="91">
        <f t="shared" si="10"/>
        <v>3.0703388153927738</v>
      </c>
      <c r="T56" s="91">
        <f t="shared" si="10"/>
        <v>3.1420500573609358</v>
      </c>
      <c r="U56" s="91">
        <f t="shared" si="10"/>
        <v>1.2530141708598654</v>
      </c>
      <c r="V56" s="91">
        <f t="shared" si="10"/>
        <v>0.14512786675133005</v>
      </c>
      <c r="W56" s="91">
        <f t="shared" si="10"/>
        <v>4.4134124387256097</v>
      </c>
      <c r="X56" s="91">
        <f t="shared" si="10"/>
        <v>0.34447219883439534</v>
      </c>
      <c r="Y56" s="91">
        <f t="shared" si="10"/>
        <v>2.3182244801285421</v>
      </c>
      <c r="Z56" s="91">
        <f t="shared" si="10"/>
        <v>5.6424266451832636</v>
      </c>
      <c r="AA56" s="94"/>
      <c r="AB56" s="91">
        <f t="shared" si="10"/>
        <v>8.8025778646265186E-3</v>
      </c>
      <c r="AC56" s="91">
        <f t="shared" si="10"/>
        <v>4.6220034752258607</v>
      </c>
      <c r="AD56" s="91">
        <f t="shared" si="10"/>
        <v>0.41903147853114869</v>
      </c>
      <c r="AE56" s="91">
        <f t="shared" si="10"/>
        <v>4.7913555493200493E-3</v>
      </c>
      <c r="AF56" s="91">
        <f t="shared" si="10"/>
        <v>7.0710678118653244E-3</v>
      </c>
      <c r="AG56" s="91">
        <f t="shared" si="10"/>
        <v>2.5421581263633315</v>
      </c>
      <c r="AH56" s="91">
        <f t="shared" si="10"/>
        <v>2.5314422766478391</v>
      </c>
      <c r="AI56" s="91">
        <f t="shared" si="10"/>
        <v>0.41517774657368101</v>
      </c>
      <c r="AJ56" s="91">
        <f t="shared" si="10"/>
        <v>1.2696102256204489</v>
      </c>
      <c r="AK56" s="91">
        <f t="shared" si="10"/>
        <v>0.66015489091576085</v>
      </c>
      <c r="AL56" s="91" t="e">
        <f t="shared" si="10"/>
        <v>#DIV/0!</v>
      </c>
      <c r="AM56" s="91">
        <f t="shared" si="10"/>
        <v>1.8749501988586235</v>
      </c>
      <c r="AN56" s="91">
        <f t="shared" si="10"/>
        <v>2.0103045789133671</v>
      </c>
      <c r="AO56" s="91">
        <f t="shared" si="10"/>
        <v>0.68270806170170617</v>
      </c>
      <c r="AP56" s="91">
        <f t="shared" si="10"/>
        <v>0.36111943315196982</v>
      </c>
      <c r="AQ56" s="91">
        <f t="shared" si="10"/>
        <v>0.13914447240188879</v>
      </c>
      <c r="AR56" s="91" t="e">
        <f t="shared" si="10"/>
        <v>#DIV/0!</v>
      </c>
      <c r="AS56" s="91" t="e">
        <f t="shared" si="10"/>
        <v>#DIV/0!</v>
      </c>
      <c r="AT56" s="91" t="e">
        <f t="shared" si="10"/>
        <v>#DIV/0!</v>
      </c>
      <c r="AU56" s="91">
        <f t="shared" si="10"/>
        <v>6.5595114110160679</v>
      </c>
      <c r="AV56" s="91">
        <f t="shared" si="10"/>
        <v>0.27295382413972513</v>
      </c>
      <c r="AW56" s="91">
        <f t="shared" si="10"/>
        <v>0.2945029032963849</v>
      </c>
      <c r="AX56" s="91" t="e">
        <f t="shared" si="10"/>
        <v>#DIV/0!</v>
      </c>
      <c r="AY56" s="91">
        <f t="shared" si="10"/>
        <v>0.51178974608720151</v>
      </c>
      <c r="AZ56" s="91">
        <f t="shared" si="10"/>
        <v>7.6851051985122487E-2</v>
      </c>
      <c r="BA56" s="91">
        <f t="shared" si="10"/>
        <v>9.2959792988689435E-2</v>
      </c>
      <c r="BB56" s="91" t="e">
        <f t="shared" si="10"/>
        <v>#DIV/0!</v>
      </c>
      <c r="BC56" s="91" t="e">
        <f t="shared" si="10"/>
        <v>#DIV/0!</v>
      </c>
      <c r="BD56" s="91" t="e">
        <f t="shared" si="10"/>
        <v>#DIV/0!</v>
      </c>
      <c r="BE56" s="91" t="e">
        <f t="shared" si="10"/>
        <v>#DIV/0!</v>
      </c>
      <c r="BF56" s="91" t="e">
        <f t="shared" si="10"/>
        <v>#DIV/0!</v>
      </c>
      <c r="BG56" s="91" t="e">
        <f t="shared" si="10"/>
        <v>#DIV/0!</v>
      </c>
      <c r="BH56" s="91">
        <f t="shared" si="10"/>
        <v>3.9718187899248331E-2</v>
      </c>
      <c r="BI56" s="91">
        <f t="shared" si="10"/>
        <v>6.7542839738939139E-2</v>
      </c>
      <c r="BJ56" s="91" t="e">
        <f t="shared" si="10"/>
        <v>#DIV/0!</v>
      </c>
      <c r="BK56" s="91" t="e">
        <f t="shared" si="10"/>
        <v>#DIV/0!</v>
      </c>
      <c r="BL56" s="91">
        <f t="shared" si="10"/>
        <v>0.8897524627670329</v>
      </c>
      <c r="BM56" s="91">
        <f t="shared" si="10"/>
        <v>5.7027808349304494E-2</v>
      </c>
      <c r="BN56" s="91">
        <f t="shared" si="10"/>
        <v>9.2178439995478353E-2</v>
      </c>
    </row>
    <row r="57" spans="1:66">
      <c r="A57" s="41" t="s">
        <v>80</v>
      </c>
      <c r="C57" s="91">
        <f t="shared" si="11"/>
        <v>0.13329460487118833</v>
      </c>
      <c r="D57" s="91">
        <f t="shared" si="11"/>
        <v>8.7647253167484965E-3</v>
      </c>
      <c r="E57" s="91">
        <f t="shared" si="11"/>
        <v>5.9202704297366682E-2</v>
      </c>
      <c r="F57" s="91">
        <f t="shared" si="11"/>
        <v>7.1201419186747057E-3</v>
      </c>
      <c r="G57" s="91">
        <f t="shared" si="11"/>
        <v>2.8906525214906051E-3</v>
      </c>
      <c r="H57" s="91">
        <f t="shared" si="11"/>
        <v>1.0421070713513631E-2</v>
      </c>
      <c r="I57" s="91">
        <f t="shared" si="11"/>
        <v>9.0663145231472987E-3</v>
      </c>
      <c r="J57" s="91">
        <f t="shared" si="11"/>
        <v>2.9078938528263692E-2</v>
      </c>
      <c r="K57" s="91">
        <f t="shared" si="11"/>
        <v>1.8536662847449092E-2</v>
      </c>
      <c r="L57" s="91">
        <f t="shared" si="11"/>
        <v>1.9497131213275431E-3</v>
      </c>
      <c r="M57" s="91">
        <f t="shared" si="11"/>
        <v>0</v>
      </c>
      <c r="N57" s="91">
        <f t="shared" si="11"/>
        <v>0.2048806109037514</v>
      </c>
      <c r="O57" s="94"/>
      <c r="P57" s="91">
        <f t="shared" si="11"/>
        <v>0.32526330666796127</v>
      </c>
      <c r="Q57" s="91">
        <f t="shared" si="11"/>
        <v>0.25346148276559577</v>
      </c>
      <c r="R57" s="91">
        <f t="shared" si="10"/>
        <v>0.9237688947001107</v>
      </c>
      <c r="S57" s="91">
        <f t="shared" si="10"/>
        <v>0.93275547283046412</v>
      </c>
      <c r="T57" s="91">
        <f t="shared" si="10"/>
        <v>5.1842934389641</v>
      </c>
      <c r="U57" s="91">
        <f t="shared" si="10"/>
        <v>3.2032069414713318</v>
      </c>
      <c r="V57" s="91">
        <f t="shared" si="10"/>
        <v>1.3885494256721318</v>
      </c>
      <c r="W57" s="91">
        <f t="shared" si="10"/>
        <v>0.94591244845038225</v>
      </c>
      <c r="X57" s="91">
        <f t="shared" si="10"/>
        <v>3.1302328394957647E-2</v>
      </c>
      <c r="Y57" s="91">
        <f t="shared" si="10"/>
        <v>0.48712586155940524</v>
      </c>
      <c r="Z57" s="91">
        <f t="shared" si="10"/>
        <v>2.5112043094448597</v>
      </c>
      <c r="AA57" s="94"/>
      <c r="AB57" s="91">
        <f t="shared" si="10"/>
        <v>7.8226692872581868E-3</v>
      </c>
      <c r="AC57" s="91">
        <f t="shared" si="10"/>
        <v>0.32657302425032037</v>
      </c>
      <c r="AD57" s="91">
        <f t="shared" si="10"/>
        <v>0.42535301315495327</v>
      </c>
      <c r="AE57" s="91">
        <f t="shared" si="10"/>
        <v>2.412308926153529E-3</v>
      </c>
      <c r="AF57" s="91">
        <f t="shared" si="10"/>
        <v>0.10265422695875691</v>
      </c>
      <c r="AG57" s="91">
        <f t="shared" si="10"/>
        <v>0.64745827954267487</v>
      </c>
      <c r="AH57" s="91">
        <f t="shared" si="10"/>
        <v>0.72301668376324479</v>
      </c>
      <c r="AI57" s="91">
        <f t="shared" si="10"/>
        <v>1.0996252909571054</v>
      </c>
      <c r="AJ57" s="91">
        <f t="shared" si="10"/>
        <v>0.5616478452286604</v>
      </c>
      <c r="AK57" s="91">
        <f t="shared" si="10"/>
        <v>0.99686146244726492</v>
      </c>
      <c r="AL57" s="91" t="e">
        <f t="shared" si="10"/>
        <v>#DIV/0!</v>
      </c>
      <c r="AM57" s="91">
        <f t="shared" si="10"/>
        <v>4.1196748178709424</v>
      </c>
      <c r="AN57" s="91">
        <f t="shared" si="10"/>
        <v>0.54384042160465107</v>
      </c>
      <c r="AO57" s="91">
        <f t="shared" si="10"/>
        <v>2.9554942133254105</v>
      </c>
      <c r="AP57" s="91">
        <f t="shared" si="10"/>
        <v>7.5581936734248805</v>
      </c>
      <c r="AQ57" s="91">
        <f t="shared" si="10"/>
        <v>0.7504807111445313</v>
      </c>
      <c r="AR57" s="91" t="e">
        <f t="shared" si="10"/>
        <v>#DIV/0!</v>
      </c>
      <c r="AS57" s="91" t="e">
        <f t="shared" si="10"/>
        <v>#DIV/0!</v>
      </c>
      <c r="AT57" s="91">
        <f t="shared" si="10"/>
        <v>4.659091225899098E-2</v>
      </c>
      <c r="AU57" s="91">
        <f t="shared" si="10"/>
        <v>1.364468600316618</v>
      </c>
      <c r="AV57" s="91">
        <f t="shared" si="10"/>
        <v>1.4918892422864334</v>
      </c>
      <c r="AW57" s="91">
        <f t="shared" si="10"/>
        <v>5.0873150925856905</v>
      </c>
      <c r="AX57" s="91" t="e">
        <f t="shared" si="10"/>
        <v>#DIV/0!</v>
      </c>
      <c r="AY57" s="91">
        <f t="shared" si="10"/>
        <v>0.7361229079525331</v>
      </c>
      <c r="AZ57" s="91">
        <f t="shared" si="10"/>
        <v>0.21022956356118241</v>
      </c>
      <c r="BA57" s="91">
        <f t="shared" si="10"/>
        <v>1.9613727896552406E-2</v>
      </c>
      <c r="BB57" s="91">
        <f t="shared" si="10"/>
        <v>0.19273609534801725</v>
      </c>
      <c r="BC57" s="91">
        <f t="shared" si="10"/>
        <v>9.8054143793747786E-2</v>
      </c>
      <c r="BD57" s="91">
        <f t="shared" si="10"/>
        <v>0.63292420877226663</v>
      </c>
      <c r="BE57" s="91" t="e">
        <f t="shared" si="10"/>
        <v>#DIV/0!</v>
      </c>
      <c r="BF57" s="91" t="e">
        <f t="shared" si="10"/>
        <v>#DIV/0!</v>
      </c>
      <c r="BG57" s="91">
        <f t="shared" si="10"/>
        <v>8.4905917461652963E-2</v>
      </c>
      <c r="BH57" s="91">
        <f t="shared" si="10"/>
        <v>0.22666661424325416</v>
      </c>
      <c r="BI57" s="91">
        <f t="shared" si="10"/>
        <v>5.0907092051353742E-2</v>
      </c>
      <c r="BJ57" s="91">
        <f t="shared" si="10"/>
        <v>0.21945412507515058</v>
      </c>
      <c r="BK57" s="91">
        <f t="shared" si="10"/>
        <v>0.28050819943653182</v>
      </c>
      <c r="BL57" s="91">
        <f t="shared" si="10"/>
        <v>1.7613711721305312</v>
      </c>
      <c r="BM57" s="91">
        <f t="shared" si="10"/>
        <v>1.1817062461172414</v>
      </c>
      <c r="BN57" s="91">
        <f t="shared" si="10"/>
        <v>0.55275597745524208</v>
      </c>
    </row>
    <row r="60" spans="1:66">
      <c r="A60" s="41" t="s">
        <v>456</v>
      </c>
    </row>
    <row r="62" spans="1:66">
      <c r="A62" s="41" t="s">
        <v>204</v>
      </c>
    </row>
    <row r="63" spans="1:66">
      <c r="A63" s="41" t="s">
        <v>117</v>
      </c>
      <c r="C63" s="91">
        <v>52.392905744214573</v>
      </c>
      <c r="D63" s="91">
        <v>1.2896330847710318</v>
      </c>
      <c r="E63" s="91">
        <v>14.470192240591199</v>
      </c>
      <c r="F63" s="91">
        <v>9.1626379419951398</v>
      </c>
      <c r="G63" s="91">
        <v>0.15488635540440304</v>
      </c>
      <c r="H63" s="91">
        <v>7.9155464995173004</v>
      </c>
      <c r="I63" s="91">
        <v>9.2924722313156725</v>
      </c>
      <c r="J63" s="91">
        <v>2.5435673489393245</v>
      </c>
      <c r="K63" s="91">
        <v>1.4746330367118923</v>
      </c>
      <c r="L63" s="91">
        <v>0.25415061522093457</v>
      </c>
      <c r="M63" s="91">
        <v>0.78</v>
      </c>
      <c r="N63" s="91">
        <v>99.792245580981287</v>
      </c>
      <c r="O63" s="92"/>
      <c r="P63" s="91">
        <v>28.857892662688808</v>
      </c>
      <c r="Q63" s="91">
        <v>207.40368877962203</v>
      </c>
      <c r="R63" s="91">
        <v>421.61382626189396</v>
      </c>
      <c r="S63" s="91">
        <v>41.317118149265106</v>
      </c>
      <c r="T63" s="91">
        <v>131.03847755704325</v>
      </c>
      <c r="U63" s="91">
        <v>58.502339036425198</v>
      </c>
      <c r="V63" s="91">
        <v>81.434268906945505</v>
      </c>
      <c r="W63" s="91">
        <v>448.64884595244888</v>
      </c>
      <c r="X63" s="91">
        <v>24.626675060562714</v>
      </c>
      <c r="Y63" s="91">
        <v>147.63459945598203</v>
      </c>
      <c r="Z63" s="91">
        <v>512.33898196929999</v>
      </c>
      <c r="AA63" s="92"/>
      <c r="AB63" s="91">
        <v>1.2935129284671534</v>
      </c>
      <c r="AC63" s="91">
        <v>214.88459464126987</v>
      </c>
      <c r="AD63" s="91">
        <v>406.54161965225347</v>
      </c>
      <c r="AE63" s="91">
        <v>0.14362817325443822</v>
      </c>
      <c r="AF63" s="91">
        <v>8.9136612792023282</v>
      </c>
      <c r="AG63" s="91">
        <v>36.149697724510467</v>
      </c>
      <c r="AH63" s="91">
        <v>131.30649577335373</v>
      </c>
      <c r="AI63" s="91">
        <v>59.893667062246998</v>
      </c>
      <c r="AJ63" s="91">
        <v>86.578603805825253</v>
      </c>
      <c r="AK63" s="91">
        <v>16.905039123102867</v>
      </c>
      <c r="AL63" s="91" t="s">
        <v>283</v>
      </c>
      <c r="AM63" s="91">
        <v>35.671897684950771</v>
      </c>
      <c r="AN63" s="91">
        <v>448.19342126582279</v>
      </c>
      <c r="AO63" s="91">
        <v>24.393134120144168</v>
      </c>
      <c r="AP63" s="91">
        <v>138.29480033379735</v>
      </c>
      <c r="AQ63" s="91">
        <v>27.103536065327848</v>
      </c>
      <c r="AR63" s="91" t="s">
        <v>203</v>
      </c>
      <c r="AS63" s="91" t="s">
        <v>203</v>
      </c>
      <c r="AT63" s="91">
        <v>1.1809703224821975</v>
      </c>
      <c r="AU63" s="91">
        <v>506.40493509906202</v>
      </c>
      <c r="AV63" s="91">
        <v>38.947356961439581</v>
      </c>
      <c r="AW63" s="91">
        <v>65.370027741205021</v>
      </c>
      <c r="AX63" s="91">
        <v>7.2366444961825094</v>
      </c>
      <c r="AY63" s="91">
        <v>20.429842246582496</v>
      </c>
      <c r="AZ63" s="91">
        <v>5.0619304519504302</v>
      </c>
      <c r="BA63" s="91">
        <v>1.4597977166994107</v>
      </c>
      <c r="BB63" s="91">
        <v>4.9162050889692583</v>
      </c>
      <c r="BC63" s="91">
        <v>0.6841587714285714</v>
      </c>
      <c r="BD63" s="91">
        <v>4.0056393317964574</v>
      </c>
      <c r="BE63" s="91">
        <v>0.74339179999999994</v>
      </c>
      <c r="BF63" s="91">
        <v>2.1613744043206911</v>
      </c>
      <c r="BG63" s="91">
        <v>0.32742599999999999</v>
      </c>
      <c r="BH63" s="91">
        <v>2.0497494341829081</v>
      </c>
      <c r="BI63" s="91">
        <v>0.3204806</v>
      </c>
      <c r="BJ63" s="91">
        <v>3.5505653429107626</v>
      </c>
      <c r="BK63" s="91">
        <v>1.69160399856802</v>
      </c>
      <c r="BL63" s="91">
        <v>5.3615651660377353</v>
      </c>
      <c r="BM63" s="91">
        <v>9.0709211874720364</v>
      </c>
      <c r="BN63" s="91">
        <v>1.5759960453151618</v>
      </c>
    </row>
    <row r="64" spans="1:66">
      <c r="A64" s="41" t="s">
        <v>67</v>
      </c>
      <c r="C64" s="91">
        <v>51.91973871319707</v>
      </c>
      <c r="D64" s="91">
        <v>0.1820130522618906</v>
      </c>
      <c r="E64" s="91">
        <v>17.290189721457551</v>
      </c>
      <c r="F64" s="91">
        <v>8.8019102037549235</v>
      </c>
      <c r="G64" s="91">
        <v>0.20733358348459199</v>
      </c>
      <c r="H64" s="91">
        <v>7.2409182639981999</v>
      </c>
      <c r="I64" s="91">
        <v>11.374124345859535</v>
      </c>
      <c r="J64" s="91">
        <v>2.2877642421541964</v>
      </c>
      <c r="K64" s="91">
        <v>0.25222085589467819</v>
      </c>
      <c r="L64" s="91">
        <v>3.0259889041471668E-2</v>
      </c>
      <c r="M64" s="91">
        <v>0.25</v>
      </c>
      <c r="N64" s="91">
        <v>99.840397726104882</v>
      </c>
      <c r="P64" s="91">
        <v>38.831971348414235</v>
      </c>
      <c r="Q64" s="91">
        <v>216.62557799213667</v>
      </c>
      <c r="R64" s="91">
        <v>26.854271057835899</v>
      </c>
      <c r="S64" s="91">
        <v>60.573104085722697</v>
      </c>
      <c r="T64" s="91">
        <v>121.33092257796601</v>
      </c>
      <c r="U64" s="91">
        <v>12.230463219667</v>
      </c>
      <c r="V64" s="91">
        <v>60.274411348519102</v>
      </c>
      <c r="W64" s="91">
        <v>254.91927940473647</v>
      </c>
      <c r="X64" s="91">
        <v>6.941304679446672</v>
      </c>
      <c r="Y64" s="91">
        <v>13.126261743265591</v>
      </c>
      <c r="Z64" s="91">
        <v>79.636667785666717</v>
      </c>
      <c r="AB64" s="91">
        <v>0.17612552445621438</v>
      </c>
      <c r="AC64" s="91">
        <v>224.42981812104307</v>
      </c>
      <c r="AD64" s="91">
        <v>32.195632582412571</v>
      </c>
      <c r="AE64" s="91">
        <v>0.20387594133583289</v>
      </c>
      <c r="AF64" s="91">
        <v>8.8918277341517094</v>
      </c>
      <c r="AG64" s="91">
        <v>54.560453589633077</v>
      </c>
      <c r="AH64" s="91">
        <v>119.79972595291558</v>
      </c>
      <c r="AI64" s="91">
        <v>15.809443352553</v>
      </c>
      <c r="AJ64" s="91">
        <v>58.275179978239102</v>
      </c>
      <c r="AK64" s="91">
        <v>14.899211635750426</v>
      </c>
      <c r="AL64" s="91" t="s">
        <v>283</v>
      </c>
      <c r="AM64" s="91">
        <v>3.0710788772584667</v>
      </c>
      <c r="AN64" s="91">
        <v>261.15346127207198</v>
      </c>
      <c r="AO64" s="91">
        <v>6.2223418000173911</v>
      </c>
      <c r="AP64" s="91">
        <v>11.6124632527237</v>
      </c>
      <c r="AQ64" s="91">
        <v>0.89212545488264361</v>
      </c>
      <c r="AR64" s="91" t="s">
        <v>203</v>
      </c>
      <c r="AS64" s="91" t="s">
        <v>203</v>
      </c>
      <c r="AT64" s="91">
        <v>0.24797347853969226</v>
      </c>
      <c r="AU64" s="91">
        <v>76.167765273287188</v>
      </c>
      <c r="AV64" s="91">
        <v>2.5752423214395885</v>
      </c>
      <c r="AW64" s="91">
        <v>5.0712950057101329</v>
      </c>
      <c r="AX64" s="91">
        <v>0.65286941245279395</v>
      </c>
      <c r="AY64" s="91">
        <v>3.1183015102879756</v>
      </c>
      <c r="AZ64" s="91">
        <v>0.7989802844534758</v>
      </c>
      <c r="BA64" s="91">
        <v>0.52924654496028023</v>
      </c>
      <c r="BB64" s="91">
        <v>0.79040375382774908</v>
      </c>
      <c r="BC64" s="91">
        <v>0.14804420822102426</v>
      </c>
      <c r="BD64" s="91">
        <v>0.99310017645294624</v>
      </c>
      <c r="BE64" s="91">
        <v>0.21064580814717476</v>
      </c>
      <c r="BF64" s="91">
        <v>0.58386102078516289</v>
      </c>
      <c r="BG64" s="91">
        <v>0.10147061604584529</v>
      </c>
      <c r="BH64" s="91">
        <v>0.59693825962460467</v>
      </c>
      <c r="BI64" s="91">
        <v>9.47625E-2</v>
      </c>
      <c r="BJ64" s="91">
        <v>0.20816491217637648</v>
      </c>
      <c r="BK64" s="91">
        <v>4.7593512105137001E-2</v>
      </c>
      <c r="BL64" s="91">
        <v>1.8452003118004474</v>
      </c>
      <c r="BM64" s="91">
        <v>0.5531119616655843</v>
      </c>
      <c r="BN64" s="91">
        <v>0.24729694096733573</v>
      </c>
    </row>
    <row r="65" spans="1:66">
      <c r="A65" s="41" t="s">
        <v>200</v>
      </c>
      <c r="C65" s="91">
        <v>51.002180832379999</v>
      </c>
      <c r="D65" s="91">
        <v>0.15867841330958085</v>
      </c>
      <c r="E65" s="91">
        <v>3.7030254777904585</v>
      </c>
      <c r="F65" s="91">
        <v>12.843357344211</v>
      </c>
      <c r="G65" s="91">
        <v>0.25868724154051298</v>
      </c>
      <c r="H65" s="91">
        <v>26.158494962325701</v>
      </c>
      <c r="I65" s="91">
        <v>2.6750918344933998</v>
      </c>
      <c r="J65" s="91">
        <v>0.38716175873722602</v>
      </c>
      <c r="K65" s="91">
        <v>7.2040380916034305E-2</v>
      </c>
      <c r="L65" s="91">
        <v>3.4837774454301453E-2</v>
      </c>
      <c r="M65" s="91">
        <v>0.35</v>
      </c>
      <c r="N65" s="91">
        <v>101.19692772433255</v>
      </c>
      <c r="P65" s="91">
        <v>24.41189798655353</v>
      </c>
      <c r="Q65" s="91">
        <v>223.86763830309954</v>
      </c>
      <c r="R65" s="91">
        <v>24312.543239087601</v>
      </c>
      <c r="S65" s="91">
        <v>110.22915324311801</v>
      </c>
      <c r="T65" s="91">
        <v>577.78144829819905</v>
      </c>
      <c r="U65" s="91">
        <v>11.630997285809</v>
      </c>
      <c r="V65" s="91">
        <v>115.59578480720801</v>
      </c>
      <c r="W65" s="91">
        <v>28.595027896743865</v>
      </c>
      <c r="X65" s="91">
        <v>3.6220405130622852</v>
      </c>
      <c r="Y65" s="91">
        <v>8.0963781945012485</v>
      </c>
      <c r="Z65" s="91">
        <v>26.969226090432489</v>
      </c>
      <c r="AB65" s="91">
        <v>0.1471506265528415</v>
      </c>
      <c r="AC65" s="91">
        <v>223.2410079040298</v>
      </c>
      <c r="AD65" s="91">
        <v>24839.286792562103</v>
      </c>
      <c r="AE65" s="91">
        <v>0.24244549889397282</v>
      </c>
      <c r="AF65" s="91">
        <v>11.206188080408241</v>
      </c>
      <c r="AG65" s="91">
        <v>105.374671307616</v>
      </c>
      <c r="AH65" s="91">
        <v>557.69715155908796</v>
      </c>
      <c r="AI65" s="91">
        <v>15.8524969404328</v>
      </c>
      <c r="AJ65" s="91">
        <v>109.83410492897799</v>
      </c>
      <c r="AK65" s="91">
        <v>6.1971854300168649</v>
      </c>
      <c r="AL65" s="91" t="s">
        <v>283</v>
      </c>
      <c r="AM65" s="91">
        <v>1.8324995503353896</v>
      </c>
      <c r="AN65" s="91">
        <v>28.811282346951199</v>
      </c>
      <c r="AO65" s="91">
        <v>3.1465637413803065</v>
      </c>
      <c r="AP65" s="91">
        <v>6.9851582937621046</v>
      </c>
      <c r="AQ65" s="91">
        <v>0.63867504844917977</v>
      </c>
      <c r="AR65" s="91" t="s">
        <v>203</v>
      </c>
      <c r="AS65" s="91" t="s">
        <v>203</v>
      </c>
      <c r="AT65" s="91">
        <v>0.13412592720499</v>
      </c>
      <c r="AU65" s="91">
        <v>25.666204626163292</v>
      </c>
      <c r="AV65" s="91">
        <v>1.5450436747729199</v>
      </c>
      <c r="AW65" s="91">
        <v>3.056836190437096</v>
      </c>
      <c r="AX65" s="91">
        <v>0.37043100276847352</v>
      </c>
      <c r="AY65" s="91">
        <v>1.5724917642455101</v>
      </c>
      <c r="AZ65" s="91">
        <v>0.32926759069010703</v>
      </c>
      <c r="BA65" s="91">
        <v>0.1061070749602802</v>
      </c>
      <c r="BB65" s="91">
        <v>0.37648781396925857</v>
      </c>
      <c r="BC65" s="91">
        <v>6.3567673629829291E-2</v>
      </c>
      <c r="BD65" s="91">
        <v>0.41649970355218291</v>
      </c>
      <c r="BE65" s="91">
        <v>0.10257819842312746</v>
      </c>
      <c r="BF65" s="91">
        <v>0.26787014145240712</v>
      </c>
      <c r="BG65" s="91">
        <v>4.5981765042979947E-2</v>
      </c>
      <c r="BH65" s="91">
        <v>0.31243860768114184</v>
      </c>
      <c r="BI65" s="91">
        <v>5.28145E-2</v>
      </c>
      <c r="BJ65" s="91">
        <v>0.12974888149689806</v>
      </c>
      <c r="BK65" s="91">
        <v>2.8365372367145734E-2</v>
      </c>
      <c r="BL65" s="91">
        <v>0.58425321252684048</v>
      </c>
      <c r="BM65" s="91">
        <v>0.30638986962257342</v>
      </c>
      <c r="BN65" s="91">
        <v>0.1590002950046028</v>
      </c>
    </row>
    <row r="66" spans="1:66">
      <c r="A66" s="41" t="s">
        <v>80</v>
      </c>
      <c r="C66" s="91">
        <v>75.599005808097004</v>
      </c>
      <c r="D66" s="91">
        <v>8.8354864281840237E-2</v>
      </c>
      <c r="E66" s="91">
        <v>12.195726305369885</v>
      </c>
      <c r="F66" s="91">
        <v>1.9385716553838979</v>
      </c>
      <c r="G66" s="91">
        <v>2.5434190244124001E-2</v>
      </c>
      <c r="H66" s="91">
        <v>5.1833858922665003E-2</v>
      </c>
      <c r="I66" s="91">
        <v>0.78848609036425898</v>
      </c>
      <c r="J66" s="91">
        <v>3.20961144659183</v>
      </c>
      <c r="K66" s="91">
        <v>5.0113564862755204</v>
      </c>
      <c r="L66" s="91">
        <v>1.3539380851707901E-2</v>
      </c>
      <c r="M66" s="91">
        <v>0.51</v>
      </c>
      <c r="N66" s="91">
        <v>99.432809453736809</v>
      </c>
      <c r="P66" s="91">
        <v>0.3219834426446932</v>
      </c>
      <c r="Q66" s="91">
        <v>9.4267315198710531</v>
      </c>
      <c r="R66" s="91">
        <v>6.0851450540748999</v>
      </c>
      <c r="S66" s="91">
        <v>2.5534728789054801</v>
      </c>
      <c r="T66" s="91">
        <v>10.381612124088493</v>
      </c>
      <c r="U66" s="91">
        <v>12.946287377255199</v>
      </c>
      <c r="V66" s="91">
        <v>55.277275202809001</v>
      </c>
      <c r="W66" s="91">
        <v>10.430669251166552</v>
      </c>
      <c r="X66" s="91">
        <v>144.63731985514889</v>
      </c>
      <c r="Y66" s="91">
        <v>292.483601203793</v>
      </c>
      <c r="Z66" s="91">
        <v>120.22175838028613</v>
      </c>
      <c r="AB66" s="91">
        <v>8.8205221939100006E-2</v>
      </c>
      <c r="AC66" s="91">
        <v>1.3092093015284416</v>
      </c>
      <c r="AD66" s="91">
        <v>7.4302531069415156</v>
      </c>
      <c r="AE66" s="91">
        <v>2.0321223893972753E-2</v>
      </c>
      <c r="AF66" s="91">
        <v>1.9937422426509832</v>
      </c>
      <c r="AG66" s="91">
        <v>2.27196273322981</v>
      </c>
      <c r="AH66" s="91">
        <v>10.230944670706787</v>
      </c>
      <c r="AI66" s="91">
        <v>11.611083117114136</v>
      </c>
      <c r="AJ66" s="91">
        <v>47.640726438337602</v>
      </c>
      <c r="AK66" s="91">
        <v>28.75753318718381</v>
      </c>
      <c r="AL66" s="91" t="s">
        <v>283</v>
      </c>
      <c r="AM66" s="91">
        <v>294.99435291572001</v>
      </c>
      <c r="AN66" s="91">
        <v>9.9061031027673092</v>
      </c>
      <c r="AO66" s="91">
        <v>141.77969679209298</v>
      </c>
      <c r="AP66" s="91">
        <v>307.90646936028639</v>
      </c>
      <c r="AQ66" s="91">
        <v>36.341437340034297</v>
      </c>
      <c r="AR66" s="91" t="s">
        <v>203</v>
      </c>
      <c r="AS66" s="91" t="s">
        <v>203</v>
      </c>
      <c r="AT66" s="91">
        <v>0.81100088038774143</v>
      </c>
      <c r="AU66" s="91">
        <v>113.11387403158363</v>
      </c>
      <c r="AV66" s="91">
        <v>108.30528520143957</v>
      </c>
      <c r="AW66" s="91">
        <v>192.80147317977151</v>
      </c>
      <c r="AX66" s="91">
        <v>20.919498195275647</v>
      </c>
      <c r="AY66" s="91">
        <v>73.84096285753364</v>
      </c>
      <c r="AZ66" s="91">
        <v>17.005343275001142</v>
      </c>
      <c r="BA66" s="91">
        <v>0.30545215252549757</v>
      </c>
      <c r="BB66" s="91">
        <v>14.248567280950386</v>
      </c>
      <c r="BC66" s="91">
        <v>2.4822676931266843</v>
      </c>
      <c r="BD66" s="91">
        <v>17.801198761567449</v>
      </c>
      <c r="BE66" s="91">
        <v>3.4229685236530871</v>
      </c>
      <c r="BF66" s="91">
        <v>12.141909932396949</v>
      </c>
      <c r="BG66" s="91">
        <v>2.1795835891117479</v>
      </c>
      <c r="BH66" s="91">
        <v>13.326700704854288</v>
      </c>
      <c r="BI66" s="91">
        <v>2.0355653999999994</v>
      </c>
      <c r="BJ66" s="91">
        <v>11.340327302979395</v>
      </c>
      <c r="BK66" s="91">
        <v>4.4225357218655299</v>
      </c>
      <c r="BL66" s="91">
        <v>29.07697372826533</v>
      </c>
      <c r="BM66" s="91">
        <v>43.11842719263332</v>
      </c>
      <c r="BN66" s="91">
        <v>16.145509114880372</v>
      </c>
    </row>
    <row r="68" spans="1:66">
      <c r="A68" s="41" t="s">
        <v>116</v>
      </c>
    </row>
    <row r="69" spans="1:66">
      <c r="A69" s="41" t="s">
        <v>117</v>
      </c>
      <c r="C69" s="91">
        <v>52.16</v>
      </c>
      <c r="D69" s="91">
        <v>1.3</v>
      </c>
      <c r="E69" s="91">
        <v>14.51</v>
      </c>
      <c r="F69" s="91">
        <v>9.1</v>
      </c>
      <c r="G69" s="91">
        <v>0.15</v>
      </c>
      <c r="H69" s="91">
        <v>7.75</v>
      </c>
      <c r="I69" s="91">
        <v>9.23</v>
      </c>
      <c r="J69" s="91">
        <v>2.74</v>
      </c>
      <c r="K69" s="91">
        <v>1.42</v>
      </c>
      <c r="L69" s="91">
        <v>0.25</v>
      </c>
      <c r="M69" s="91">
        <v>0.78</v>
      </c>
      <c r="N69" s="91">
        <v>99.450653846153841</v>
      </c>
      <c r="P69" s="91">
        <v>27.9</v>
      </c>
      <c r="Q69" s="91">
        <v>206</v>
      </c>
      <c r="R69" s="91">
        <v>415</v>
      </c>
      <c r="S69" s="91">
        <v>39.5</v>
      </c>
      <c r="T69" s="91">
        <v>134</v>
      </c>
      <c r="U69" s="91">
        <v>55</v>
      </c>
      <c r="V69" s="91">
        <v>82</v>
      </c>
      <c r="W69" s="91">
        <v>443</v>
      </c>
      <c r="X69" s="91">
        <v>24</v>
      </c>
      <c r="Y69" s="91">
        <v>146</v>
      </c>
      <c r="Z69" s="91">
        <v>497</v>
      </c>
      <c r="AB69" s="91">
        <v>1.3</v>
      </c>
      <c r="AC69" s="91">
        <v>206</v>
      </c>
      <c r="AD69" s="91">
        <v>415</v>
      </c>
      <c r="AE69" s="91">
        <v>0.15</v>
      </c>
      <c r="AF69" s="91">
        <v>9.1</v>
      </c>
      <c r="AG69" s="91">
        <v>39.5</v>
      </c>
      <c r="AH69" s="91">
        <v>134</v>
      </c>
      <c r="AI69" s="91">
        <v>55</v>
      </c>
      <c r="AJ69" s="91">
        <v>82</v>
      </c>
      <c r="AK69" s="91">
        <v>18</v>
      </c>
      <c r="AL69" s="91" t="s">
        <v>283</v>
      </c>
      <c r="AM69" s="91">
        <v>42</v>
      </c>
      <c r="AN69" s="91">
        <v>443</v>
      </c>
      <c r="AO69" s="91">
        <v>24</v>
      </c>
      <c r="AP69" s="91">
        <v>146</v>
      </c>
      <c r="AQ69" s="91">
        <v>27</v>
      </c>
      <c r="AR69" s="91" t="s">
        <v>203</v>
      </c>
      <c r="AS69" s="91" t="s">
        <v>203</v>
      </c>
      <c r="AT69" s="91">
        <v>1.2</v>
      </c>
      <c r="AU69" s="91">
        <v>497</v>
      </c>
      <c r="AV69" s="91">
        <v>38.1</v>
      </c>
      <c r="AW69" s="91">
        <v>66.099999999999994</v>
      </c>
      <c r="AX69" s="91">
        <v>7.3</v>
      </c>
      <c r="AY69" s="91">
        <v>25.5</v>
      </c>
      <c r="AZ69" s="91">
        <v>5.0199999999999996</v>
      </c>
      <c r="BA69" s="91">
        <v>1.47</v>
      </c>
      <c r="BB69" s="91">
        <v>4.54</v>
      </c>
      <c r="BC69" s="91">
        <v>0.69</v>
      </c>
      <c r="BD69" s="91">
        <v>4.1900000000000004</v>
      </c>
      <c r="BE69" s="91">
        <v>0.72</v>
      </c>
      <c r="BF69" s="91">
        <v>2.1800000000000002</v>
      </c>
      <c r="BG69" s="91">
        <v>0.31</v>
      </c>
      <c r="BH69" s="91">
        <v>2.1</v>
      </c>
      <c r="BI69" s="91">
        <v>0.32</v>
      </c>
      <c r="BJ69" s="91">
        <v>3.48</v>
      </c>
      <c r="BK69" s="91">
        <v>1.6</v>
      </c>
      <c r="BL69" s="91">
        <v>7.2</v>
      </c>
      <c r="BM69" s="91">
        <v>8.8000000000000007</v>
      </c>
      <c r="BN69" s="91">
        <v>1.6</v>
      </c>
    </row>
    <row r="70" spans="1:66">
      <c r="A70" s="41" t="s">
        <v>67</v>
      </c>
      <c r="C70" s="91">
        <v>52.64</v>
      </c>
      <c r="D70" s="91">
        <v>0.2</v>
      </c>
      <c r="E70" s="91">
        <v>16.5</v>
      </c>
      <c r="F70" s="91">
        <v>8.91</v>
      </c>
      <c r="G70" s="91">
        <v>0.18</v>
      </c>
      <c r="H70" s="91">
        <v>7.5</v>
      </c>
      <c r="I70" s="91">
        <v>11.5</v>
      </c>
      <c r="J70" s="91">
        <v>2.46</v>
      </c>
      <c r="K70" s="91">
        <v>0.25</v>
      </c>
      <c r="L70" s="91">
        <v>0.03</v>
      </c>
      <c r="M70" s="91">
        <v>0.25</v>
      </c>
      <c r="N70" s="91">
        <v>100.42438461538461</v>
      </c>
      <c r="P70" s="91">
        <v>38</v>
      </c>
      <c r="Q70" s="91">
        <v>220</v>
      </c>
      <c r="R70" s="91">
        <v>30</v>
      </c>
      <c r="S70" s="91">
        <v>58</v>
      </c>
      <c r="T70" s="91">
        <v>120</v>
      </c>
      <c r="U70" s="91">
        <v>14</v>
      </c>
      <c r="V70" s="91">
        <v>68</v>
      </c>
      <c r="W70" s="91">
        <v>260</v>
      </c>
      <c r="X70" s="91">
        <v>7</v>
      </c>
      <c r="Y70" s="91">
        <v>23</v>
      </c>
      <c r="Z70" s="91">
        <v>100</v>
      </c>
      <c r="AB70" s="91">
        <v>0.2</v>
      </c>
      <c r="AC70" s="91">
        <v>220</v>
      </c>
      <c r="AD70" s="91">
        <v>30</v>
      </c>
      <c r="AE70" s="91">
        <v>0.18</v>
      </c>
      <c r="AF70" s="91">
        <v>8.91</v>
      </c>
      <c r="AG70" s="91">
        <v>58</v>
      </c>
      <c r="AH70" s="91">
        <v>120</v>
      </c>
      <c r="AI70" s="91">
        <v>14</v>
      </c>
      <c r="AJ70" s="91">
        <v>68</v>
      </c>
      <c r="AK70" s="91">
        <v>16</v>
      </c>
      <c r="AL70" s="91" t="s">
        <v>283</v>
      </c>
      <c r="AM70" s="91">
        <v>6</v>
      </c>
      <c r="AN70" s="91">
        <v>260</v>
      </c>
      <c r="AO70" s="91">
        <v>7</v>
      </c>
      <c r="AP70" s="91">
        <v>23</v>
      </c>
      <c r="AQ70" s="91">
        <v>2</v>
      </c>
      <c r="AR70" s="91" t="s">
        <v>203</v>
      </c>
      <c r="AS70" s="91" t="s">
        <v>203</v>
      </c>
      <c r="AT70" s="91" t="s">
        <v>118</v>
      </c>
      <c r="AU70" s="91">
        <v>100</v>
      </c>
      <c r="AV70" s="91">
        <v>3</v>
      </c>
      <c r="AW70" s="91">
        <v>6</v>
      </c>
      <c r="AX70" s="91" t="s">
        <v>118</v>
      </c>
      <c r="AY70" s="91">
        <v>3</v>
      </c>
      <c r="AZ70" s="91">
        <v>0.8</v>
      </c>
      <c r="BA70" s="91">
        <v>0.63</v>
      </c>
      <c r="BB70" s="91" t="s">
        <v>118</v>
      </c>
      <c r="BC70" s="91" t="s">
        <v>118</v>
      </c>
      <c r="BD70" s="91" t="s">
        <v>118</v>
      </c>
      <c r="BE70" s="91" t="s">
        <v>118</v>
      </c>
      <c r="BF70" s="91" t="s">
        <v>118</v>
      </c>
      <c r="BG70" s="91" t="s">
        <v>118</v>
      </c>
      <c r="BH70" s="91">
        <v>0.7</v>
      </c>
      <c r="BI70" s="91">
        <v>0.2</v>
      </c>
      <c r="BJ70" s="91" t="s">
        <v>118</v>
      </c>
      <c r="BK70" s="91" t="s">
        <v>118</v>
      </c>
      <c r="BL70" s="91">
        <v>7</v>
      </c>
      <c r="BM70" s="91">
        <v>0.6</v>
      </c>
      <c r="BN70" s="91">
        <v>0.6</v>
      </c>
    </row>
    <row r="71" spans="1:66">
      <c r="A71" s="41" t="s">
        <v>200</v>
      </c>
      <c r="C71" s="91">
        <v>50.7</v>
      </c>
      <c r="D71" s="91">
        <v>0.2</v>
      </c>
      <c r="E71" s="91">
        <v>4.18</v>
      </c>
      <c r="F71" s="91">
        <v>12.76</v>
      </c>
      <c r="G71" s="91">
        <v>0.22</v>
      </c>
      <c r="H71" s="91">
        <v>26.33</v>
      </c>
      <c r="I71" s="91">
        <v>2.66</v>
      </c>
      <c r="J71" s="91">
        <v>0.37</v>
      </c>
      <c r="K71" s="91">
        <v>0.09</v>
      </c>
      <c r="L71" s="91">
        <v>0.02</v>
      </c>
      <c r="M71" s="91">
        <v>0.39</v>
      </c>
      <c r="N71" s="91">
        <v>101.42769230769231</v>
      </c>
      <c r="P71" s="91">
        <v>29</v>
      </c>
      <c r="Q71" s="91">
        <v>230</v>
      </c>
      <c r="R71" s="91">
        <v>24000</v>
      </c>
      <c r="S71" s="91">
        <v>110</v>
      </c>
      <c r="T71" s="91">
        <v>560</v>
      </c>
      <c r="U71" s="91">
        <v>18</v>
      </c>
      <c r="V71" s="91">
        <v>100</v>
      </c>
      <c r="W71" s="91">
        <v>32</v>
      </c>
      <c r="X71" s="91">
        <v>5</v>
      </c>
      <c r="Y71" s="91">
        <v>30</v>
      </c>
      <c r="Z71" s="91">
        <v>46</v>
      </c>
      <c r="AB71" s="91">
        <v>0.2</v>
      </c>
      <c r="AC71" s="91">
        <v>230</v>
      </c>
      <c r="AD71" s="91">
        <v>24000</v>
      </c>
      <c r="AE71" s="91">
        <v>0.22</v>
      </c>
      <c r="AF71" s="91">
        <v>12.76</v>
      </c>
      <c r="AG71" s="91">
        <v>110</v>
      </c>
      <c r="AH71" s="91">
        <v>560</v>
      </c>
      <c r="AI71" s="91">
        <v>18</v>
      </c>
      <c r="AJ71" s="91">
        <v>100</v>
      </c>
      <c r="AK71" s="91">
        <v>8</v>
      </c>
      <c r="AL71" s="91" t="s">
        <v>283</v>
      </c>
      <c r="AM71" s="91">
        <v>5</v>
      </c>
      <c r="AN71" s="91">
        <v>32</v>
      </c>
      <c r="AO71" s="91">
        <v>5</v>
      </c>
      <c r="AP71" s="91">
        <v>30</v>
      </c>
      <c r="AQ71" s="91" t="s">
        <v>118</v>
      </c>
      <c r="AR71" s="91" t="s">
        <v>203</v>
      </c>
      <c r="AS71" s="91" t="s">
        <v>203</v>
      </c>
      <c r="AT71" s="91" t="s">
        <v>118</v>
      </c>
      <c r="AU71" s="91">
        <v>46</v>
      </c>
      <c r="AV71" s="91">
        <v>2</v>
      </c>
      <c r="AW71" s="91" t="s">
        <v>118</v>
      </c>
      <c r="AX71" s="91" t="s">
        <v>118</v>
      </c>
      <c r="AY71" s="91" t="s">
        <v>118</v>
      </c>
      <c r="AZ71" s="91" t="s">
        <v>118</v>
      </c>
      <c r="BA71" s="91">
        <v>0.2</v>
      </c>
      <c r="BB71" s="91" t="s">
        <v>118</v>
      </c>
      <c r="BC71" s="91" t="s">
        <v>118</v>
      </c>
      <c r="BD71" s="91" t="s">
        <v>118</v>
      </c>
      <c r="BE71" s="91" t="s">
        <v>118</v>
      </c>
      <c r="BF71" s="91" t="s">
        <v>118</v>
      </c>
      <c r="BG71" s="91" t="s">
        <v>118</v>
      </c>
      <c r="BH71" s="91">
        <v>0.6</v>
      </c>
      <c r="BI71" s="91" t="s">
        <v>118</v>
      </c>
      <c r="BJ71" s="91" t="s">
        <v>118</v>
      </c>
      <c r="BK71" s="91" t="s">
        <v>118</v>
      </c>
      <c r="BL71" s="91" t="s">
        <v>283</v>
      </c>
      <c r="BM71" s="91">
        <v>0.6</v>
      </c>
      <c r="BN71" s="91">
        <v>0.4</v>
      </c>
    </row>
    <row r="72" spans="1:66">
      <c r="A72" s="41" t="s">
        <v>80</v>
      </c>
      <c r="C72" s="91">
        <v>75.7</v>
      </c>
      <c r="D72" s="91">
        <v>0.09</v>
      </c>
      <c r="E72" s="91">
        <v>12.08</v>
      </c>
      <c r="F72" s="91">
        <v>2.02</v>
      </c>
      <c r="G72" s="91">
        <v>2.1000000000000001E-2</v>
      </c>
      <c r="H72" s="91">
        <v>0.06</v>
      </c>
      <c r="I72" s="91">
        <v>0.78284805906552501</v>
      </c>
      <c r="J72" s="91">
        <v>3.36</v>
      </c>
      <c r="K72" s="91">
        <v>4.99</v>
      </c>
      <c r="L72" s="91">
        <v>0.01</v>
      </c>
      <c r="M72" s="91">
        <v>0.51</v>
      </c>
      <c r="N72" s="91">
        <v>99.625601905219384</v>
      </c>
      <c r="P72" s="91">
        <v>1</v>
      </c>
      <c r="Q72" s="91">
        <v>2</v>
      </c>
      <c r="R72" s="91">
        <v>12</v>
      </c>
      <c r="S72" s="91">
        <v>4</v>
      </c>
      <c r="T72" s="91">
        <v>8</v>
      </c>
      <c r="U72" s="91">
        <v>12</v>
      </c>
      <c r="V72" s="91">
        <v>50</v>
      </c>
      <c r="W72" s="91">
        <v>10</v>
      </c>
      <c r="X72" s="91">
        <v>143</v>
      </c>
      <c r="Y72" s="91">
        <v>300</v>
      </c>
      <c r="Z72" s="91">
        <v>120</v>
      </c>
      <c r="AB72" s="91">
        <v>8.5000000000000006E-2</v>
      </c>
      <c r="AC72" s="91">
        <v>2</v>
      </c>
      <c r="AD72" s="91">
        <v>12</v>
      </c>
      <c r="AE72" s="91">
        <v>2.1000000000000001E-2</v>
      </c>
      <c r="AF72" s="91">
        <v>2.02</v>
      </c>
      <c r="AG72" s="91">
        <v>4</v>
      </c>
      <c r="AH72" s="91">
        <v>8</v>
      </c>
      <c r="AI72" s="91">
        <v>12</v>
      </c>
      <c r="AJ72" s="91">
        <v>50</v>
      </c>
      <c r="AK72" s="91">
        <v>27</v>
      </c>
      <c r="AL72" s="91" t="s">
        <v>283</v>
      </c>
      <c r="AM72" s="91">
        <v>320</v>
      </c>
      <c r="AN72" s="91">
        <v>10</v>
      </c>
      <c r="AO72" s="91">
        <v>143</v>
      </c>
      <c r="AP72" s="91">
        <v>300</v>
      </c>
      <c r="AQ72" s="91">
        <v>53</v>
      </c>
      <c r="AR72" s="91" t="s">
        <v>203</v>
      </c>
      <c r="AS72" s="91" t="s">
        <v>203</v>
      </c>
      <c r="AT72" s="91">
        <v>1</v>
      </c>
      <c r="AU72" s="91">
        <v>120</v>
      </c>
      <c r="AV72" s="91">
        <v>109</v>
      </c>
      <c r="AW72" s="91">
        <v>195</v>
      </c>
      <c r="AX72" s="91" t="s">
        <v>118</v>
      </c>
      <c r="AY72" s="91">
        <v>72</v>
      </c>
      <c r="AZ72" s="91">
        <v>15.8</v>
      </c>
      <c r="BA72" s="91">
        <v>0.35</v>
      </c>
      <c r="BB72" s="91">
        <v>14</v>
      </c>
      <c r="BC72" s="91">
        <v>3</v>
      </c>
      <c r="BD72" s="91">
        <v>17</v>
      </c>
      <c r="BE72" s="91" t="s">
        <v>118</v>
      </c>
      <c r="BF72" s="91" t="s">
        <v>118</v>
      </c>
      <c r="BG72" s="91">
        <v>2</v>
      </c>
      <c r="BH72" s="91">
        <v>14.2</v>
      </c>
      <c r="BI72" s="91">
        <v>2</v>
      </c>
      <c r="BJ72" s="91">
        <v>12</v>
      </c>
      <c r="BK72" s="91">
        <v>4.5</v>
      </c>
      <c r="BL72" s="91">
        <v>40</v>
      </c>
      <c r="BM72" s="91">
        <v>50</v>
      </c>
      <c r="BN72" s="91">
        <v>15</v>
      </c>
    </row>
    <row r="74" spans="1:66">
      <c r="A74" s="41" t="s">
        <v>205</v>
      </c>
      <c r="B74" s="3" t="s">
        <v>206</v>
      </c>
    </row>
    <row r="75" spans="1:66">
      <c r="A75" s="41" t="s">
        <v>117</v>
      </c>
      <c r="C75" s="91">
        <f>100*(C69-C63)/C69</f>
        <v>-0.44652174887763957</v>
      </c>
      <c r="D75" s="91">
        <f t="shared" ref="D75:BN78" si="12">100*(D69-D63)/D69</f>
        <v>0.79745501761294346</v>
      </c>
      <c r="E75" s="91">
        <f t="shared" si="12"/>
        <v>0.27434706691109878</v>
      </c>
      <c r="F75" s="91">
        <f t="shared" si="12"/>
        <v>-0.68832903291362824</v>
      </c>
      <c r="G75" s="91">
        <f t="shared" si="12"/>
        <v>-3.2575702696020321</v>
      </c>
      <c r="H75" s="91">
        <f t="shared" si="12"/>
        <v>-2.1360838647393598</v>
      </c>
      <c r="I75" s="91">
        <f t="shared" si="12"/>
        <v>-0.67683890916221057</v>
      </c>
      <c r="J75" s="91">
        <f t="shared" si="12"/>
        <v>7.1690748562290407</v>
      </c>
      <c r="K75" s="91">
        <f t="shared" si="12"/>
        <v>-3.8473969515417146</v>
      </c>
      <c r="L75" s="91">
        <f t="shared" si="12"/>
        <v>-1.660246088373829</v>
      </c>
      <c r="M75" s="91">
        <f t="shared" si="12"/>
        <v>0</v>
      </c>
      <c r="N75" s="91">
        <f t="shared" si="12"/>
        <v>-0.34347862142352009</v>
      </c>
      <c r="O75" s="94"/>
      <c r="P75" s="91">
        <f t="shared" si="12"/>
        <v>-3.433307034726917</v>
      </c>
      <c r="Q75" s="91">
        <f t="shared" si="12"/>
        <v>-0.68140232020486891</v>
      </c>
      <c r="R75" s="91">
        <f t="shared" si="12"/>
        <v>-1.5936930751551717</v>
      </c>
      <c r="S75" s="91">
        <f t="shared" si="12"/>
        <v>-4.600299112063559</v>
      </c>
      <c r="T75" s="91">
        <f t="shared" si="12"/>
        <v>2.2100913753408573</v>
      </c>
      <c r="U75" s="91">
        <f t="shared" si="12"/>
        <v>-6.367889157136724</v>
      </c>
      <c r="V75" s="91">
        <f t="shared" si="12"/>
        <v>0.68991596713962833</v>
      </c>
      <c r="W75" s="91">
        <f t="shared" si="12"/>
        <v>-1.2751345265121625</v>
      </c>
      <c r="X75" s="91">
        <f t="shared" si="12"/>
        <v>-2.6111460856779769</v>
      </c>
      <c r="Y75" s="91">
        <f t="shared" si="12"/>
        <v>-1.1195886684808403</v>
      </c>
      <c r="Z75" s="91">
        <f t="shared" si="12"/>
        <v>-3.086314279537222</v>
      </c>
      <c r="AA75" s="94"/>
      <c r="AB75" s="91">
        <f t="shared" si="12"/>
        <v>0.49900550252666664</v>
      </c>
      <c r="AC75" s="91">
        <f t="shared" si="12"/>
        <v>-4.3129100200339181</v>
      </c>
      <c r="AD75" s="91">
        <f t="shared" si="12"/>
        <v>2.0381639392160307</v>
      </c>
      <c r="AE75" s="91">
        <f t="shared" si="12"/>
        <v>4.2478844970411842</v>
      </c>
      <c r="AF75" s="91">
        <f t="shared" si="12"/>
        <v>2.047678250523862</v>
      </c>
      <c r="AG75" s="91">
        <f t="shared" si="12"/>
        <v>8.4817779126317276</v>
      </c>
      <c r="AH75" s="91">
        <f t="shared" si="12"/>
        <v>2.0100777810793051</v>
      </c>
      <c r="AI75" s="91">
        <f t="shared" si="12"/>
        <v>-8.8975764768127235</v>
      </c>
      <c r="AJ75" s="91">
        <f t="shared" si="12"/>
        <v>-5.5836631778356747</v>
      </c>
      <c r="AK75" s="91">
        <f t="shared" si="12"/>
        <v>6.0831159827618499</v>
      </c>
      <c r="AL75" s="91" t="e">
        <f t="shared" si="12"/>
        <v>#VALUE!</v>
      </c>
      <c r="AM75" s="91">
        <f t="shared" si="12"/>
        <v>15.066910273926734</v>
      </c>
      <c r="AN75" s="91">
        <f t="shared" si="12"/>
        <v>-1.1723298568448741</v>
      </c>
      <c r="AO75" s="91">
        <f t="shared" si="12"/>
        <v>-1.6380588339340345</v>
      </c>
      <c r="AP75" s="91">
        <f t="shared" si="12"/>
        <v>5.2775340179470174</v>
      </c>
      <c r="AQ75" s="91">
        <f t="shared" si="12"/>
        <v>-0.38346690862165961</v>
      </c>
      <c r="AR75" s="91" t="e">
        <f t="shared" si="12"/>
        <v>#VALUE!</v>
      </c>
      <c r="AS75" s="91" t="e">
        <f t="shared" si="12"/>
        <v>#VALUE!</v>
      </c>
      <c r="AT75" s="91">
        <f t="shared" si="12"/>
        <v>1.5858064598168742</v>
      </c>
      <c r="AU75" s="91">
        <f t="shared" si="12"/>
        <v>-1.8923410662096611</v>
      </c>
      <c r="AV75" s="91">
        <f t="shared" si="12"/>
        <v>-2.2240340195264565</v>
      </c>
      <c r="AW75" s="91">
        <f t="shared" si="12"/>
        <v>1.1043453234417142</v>
      </c>
      <c r="AX75" s="91">
        <f t="shared" si="12"/>
        <v>0.86788361393822533</v>
      </c>
      <c r="AY75" s="91">
        <f t="shared" si="12"/>
        <v>19.88297158202943</v>
      </c>
      <c r="AZ75" s="91">
        <f t="shared" si="12"/>
        <v>-0.83526796714005302</v>
      </c>
      <c r="BA75" s="91">
        <f t="shared" si="12"/>
        <v>0.69403287759110577</v>
      </c>
      <c r="BB75" s="91">
        <f t="shared" si="12"/>
        <v>-8.2864557041686844</v>
      </c>
      <c r="BC75" s="91">
        <f t="shared" si="12"/>
        <v>0.84655486542442715</v>
      </c>
      <c r="BD75" s="91">
        <f t="shared" si="12"/>
        <v>4.4000159475785923</v>
      </c>
      <c r="BE75" s="91">
        <f t="shared" si="12"/>
        <v>-3.2488611111111059</v>
      </c>
      <c r="BF75" s="91">
        <f t="shared" si="12"/>
        <v>0.8543851229040873</v>
      </c>
      <c r="BG75" s="91">
        <f t="shared" si="12"/>
        <v>-5.6212903225806441</v>
      </c>
      <c r="BH75" s="91">
        <f t="shared" si="12"/>
        <v>2.3928840865281891</v>
      </c>
      <c r="BI75" s="91">
        <f t="shared" si="12"/>
        <v>-0.15018749999999928</v>
      </c>
      <c r="BJ75" s="91">
        <f t="shared" si="12"/>
        <v>-2.0277397388150189</v>
      </c>
      <c r="BK75" s="91">
        <f t="shared" si="12"/>
        <v>-5.7252499105012449</v>
      </c>
      <c r="BL75" s="91">
        <f t="shared" si="12"/>
        <v>25.533817138364792</v>
      </c>
      <c r="BM75" s="91">
        <f t="shared" si="12"/>
        <v>-3.0786498576367682</v>
      </c>
      <c r="BN75" s="91">
        <f t="shared" si="12"/>
        <v>1.5002471678023932</v>
      </c>
    </row>
    <row r="76" spans="1:66">
      <c r="A76" s="41" t="s">
        <v>67</v>
      </c>
      <c r="C76" s="91">
        <f t="shared" ref="C76:R78" si="13">100*(C70-C64)/C70</f>
        <v>1.3682775205222846</v>
      </c>
      <c r="D76" s="91">
        <f t="shared" si="13"/>
        <v>8.9934738690547036</v>
      </c>
      <c r="E76" s="91">
        <f t="shared" si="13"/>
        <v>-4.7890286148942502</v>
      </c>
      <c r="F76" s="91">
        <f t="shared" si="13"/>
        <v>1.2131290263196031</v>
      </c>
      <c r="G76" s="91">
        <f t="shared" si="13"/>
        <v>-15.185324158106669</v>
      </c>
      <c r="H76" s="91">
        <f t="shared" si="13"/>
        <v>3.4544231466906674</v>
      </c>
      <c r="I76" s="91">
        <f t="shared" si="13"/>
        <v>1.0945709055692616</v>
      </c>
      <c r="J76" s="91">
        <f t="shared" si="13"/>
        <v>7.0014535709676258</v>
      </c>
      <c r="K76" s="91">
        <f t="shared" si="13"/>
        <v>-0.88834235787127458</v>
      </c>
      <c r="L76" s="91">
        <f t="shared" si="13"/>
        <v>-0.86629680490556371</v>
      </c>
      <c r="M76" s="91">
        <f t="shared" si="13"/>
        <v>0</v>
      </c>
      <c r="N76" s="91">
        <f t="shared" si="13"/>
        <v>0.58151901205702183</v>
      </c>
      <c r="O76" s="94"/>
      <c r="P76" s="91">
        <f t="shared" si="13"/>
        <v>-2.1893982853006198</v>
      </c>
      <c r="Q76" s="91">
        <f t="shared" si="13"/>
        <v>1.5338281853924229</v>
      </c>
      <c r="R76" s="91">
        <f t="shared" si="12"/>
        <v>10.485763140547004</v>
      </c>
      <c r="S76" s="91">
        <f t="shared" si="12"/>
        <v>-4.4363863546943048</v>
      </c>
      <c r="T76" s="91">
        <f t="shared" si="12"/>
        <v>-1.1091021483050056</v>
      </c>
      <c r="U76" s="91">
        <f t="shared" si="12"/>
        <v>12.639548430950002</v>
      </c>
      <c r="V76" s="91">
        <f t="shared" si="12"/>
        <v>11.361159781589556</v>
      </c>
      <c r="W76" s="91">
        <f t="shared" si="12"/>
        <v>1.954123305870588</v>
      </c>
      <c r="X76" s="91">
        <f t="shared" si="12"/>
        <v>0.83850457933325784</v>
      </c>
      <c r="Y76" s="91">
        <f t="shared" si="12"/>
        <v>42.929296768410474</v>
      </c>
      <c r="Z76" s="91">
        <f t="shared" si="12"/>
        <v>20.363332214333283</v>
      </c>
      <c r="AA76" s="94"/>
      <c r="AB76" s="91">
        <f t="shared" si="12"/>
        <v>11.937237771892816</v>
      </c>
      <c r="AC76" s="91">
        <f t="shared" si="12"/>
        <v>-2.0135536913832137</v>
      </c>
      <c r="AD76" s="91">
        <f t="shared" si="12"/>
        <v>-7.318775274708571</v>
      </c>
      <c r="AE76" s="91">
        <f t="shared" si="12"/>
        <v>-13.264411853240501</v>
      </c>
      <c r="AF76" s="91">
        <f t="shared" si="12"/>
        <v>0.20395360099091797</v>
      </c>
      <c r="AG76" s="91">
        <f t="shared" si="12"/>
        <v>5.9302524316671077</v>
      </c>
      <c r="AH76" s="91">
        <f t="shared" si="12"/>
        <v>0.16689503923701685</v>
      </c>
      <c r="AI76" s="91">
        <f t="shared" si="12"/>
        <v>-12.924595375378573</v>
      </c>
      <c r="AJ76" s="91">
        <f t="shared" si="12"/>
        <v>14.301205914354263</v>
      </c>
      <c r="AK76" s="91">
        <f t="shared" si="12"/>
        <v>6.8799272765598385</v>
      </c>
      <c r="AL76" s="91" t="e">
        <f t="shared" si="12"/>
        <v>#VALUE!</v>
      </c>
      <c r="AM76" s="91">
        <f t="shared" si="12"/>
        <v>48.815352045692215</v>
      </c>
      <c r="AN76" s="91">
        <f t="shared" si="12"/>
        <v>-0.44363895079691507</v>
      </c>
      <c r="AO76" s="91">
        <f t="shared" si="12"/>
        <v>11.109402856894414</v>
      </c>
      <c r="AP76" s="91">
        <f t="shared" si="12"/>
        <v>49.511029335983906</v>
      </c>
      <c r="AQ76" s="91">
        <f t="shared" si="12"/>
        <v>55.393727255867816</v>
      </c>
      <c r="AR76" s="91" t="e">
        <f t="shared" si="12"/>
        <v>#VALUE!</v>
      </c>
      <c r="AS76" s="91" t="e">
        <f t="shared" si="12"/>
        <v>#VALUE!</v>
      </c>
      <c r="AT76" s="91" t="e">
        <f t="shared" si="12"/>
        <v>#VALUE!</v>
      </c>
      <c r="AU76" s="91">
        <f t="shared" si="12"/>
        <v>23.832234726712812</v>
      </c>
      <c r="AV76" s="91">
        <f t="shared" si="12"/>
        <v>14.158589285347048</v>
      </c>
      <c r="AW76" s="91">
        <f t="shared" si="12"/>
        <v>15.478416571497783</v>
      </c>
      <c r="AX76" s="91" t="e">
        <f t="shared" si="12"/>
        <v>#VALUE!</v>
      </c>
      <c r="AY76" s="91">
        <f t="shared" si="12"/>
        <v>-3.9433836762658547</v>
      </c>
      <c r="AZ76" s="91">
        <f t="shared" si="12"/>
        <v>0.12746444331553086</v>
      </c>
      <c r="BA76" s="91">
        <f t="shared" si="12"/>
        <v>15.99261191106663</v>
      </c>
      <c r="BB76" s="91" t="e">
        <f t="shared" si="12"/>
        <v>#VALUE!</v>
      </c>
      <c r="BC76" s="91" t="e">
        <f t="shared" si="12"/>
        <v>#VALUE!</v>
      </c>
      <c r="BD76" s="91" t="e">
        <f t="shared" si="12"/>
        <v>#VALUE!</v>
      </c>
      <c r="BE76" s="91" t="e">
        <f t="shared" si="12"/>
        <v>#VALUE!</v>
      </c>
      <c r="BF76" s="91" t="e">
        <f t="shared" si="12"/>
        <v>#VALUE!</v>
      </c>
      <c r="BG76" s="91" t="e">
        <f t="shared" si="12"/>
        <v>#VALUE!</v>
      </c>
      <c r="BH76" s="91">
        <f t="shared" si="12"/>
        <v>14.723105767913612</v>
      </c>
      <c r="BI76" s="91">
        <f t="shared" si="12"/>
        <v>52.618750000000006</v>
      </c>
      <c r="BJ76" s="91" t="e">
        <f t="shared" si="12"/>
        <v>#VALUE!</v>
      </c>
      <c r="BK76" s="91" t="e">
        <f t="shared" si="12"/>
        <v>#VALUE!</v>
      </c>
      <c r="BL76" s="91">
        <f t="shared" si="12"/>
        <v>73.63999554570789</v>
      </c>
      <c r="BM76" s="91">
        <f t="shared" si="12"/>
        <v>7.8146730557359474</v>
      </c>
      <c r="BN76" s="91">
        <f t="shared" si="12"/>
        <v>58.783843172110714</v>
      </c>
    </row>
    <row r="77" spans="1:66">
      <c r="A77" s="41" t="s">
        <v>200</v>
      </c>
      <c r="C77" s="91">
        <f t="shared" si="13"/>
        <v>-0.59601742086784204</v>
      </c>
      <c r="D77" s="91">
        <f t="shared" si="13"/>
        <v>20.660793345209576</v>
      </c>
      <c r="E77" s="91">
        <f t="shared" si="13"/>
        <v>11.410873737070364</v>
      </c>
      <c r="F77" s="91">
        <f t="shared" si="13"/>
        <v>-0.65327072265674369</v>
      </c>
      <c r="G77" s="91">
        <f t="shared" si="13"/>
        <v>-17.585109791142262</v>
      </c>
      <c r="H77" s="91">
        <f t="shared" si="13"/>
        <v>0.65136740476375721</v>
      </c>
      <c r="I77" s="91">
        <f t="shared" si="13"/>
        <v>-0.56736219899998797</v>
      </c>
      <c r="J77" s="91">
        <f t="shared" si="13"/>
        <v>-4.6383131722232509</v>
      </c>
      <c r="K77" s="91">
        <f t="shared" si="13"/>
        <v>19.955132315517435</v>
      </c>
      <c r="L77" s="91">
        <f t="shared" si="13"/>
        <v>-74.18887227150725</v>
      </c>
      <c r="M77" s="91">
        <f t="shared" si="13"/>
        <v>10.256410256410264</v>
      </c>
      <c r="N77" s="91">
        <f t="shared" si="13"/>
        <v>0.2275163499330215</v>
      </c>
      <c r="O77" s="94"/>
      <c r="P77" s="91">
        <f t="shared" si="13"/>
        <v>15.821041425677482</v>
      </c>
      <c r="Q77" s="91">
        <f t="shared" si="13"/>
        <v>2.6662442160436783</v>
      </c>
      <c r="R77" s="91">
        <f t="shared" si="13"/>
        <v>-1.3022634961983386</v>
      </c>
      <c r="S77" s="91">
        <f t="shared" si="12"/>
        <v>-0.20832113010727807</v>
      </c>
      <c r="T77" s="91">
        <f t="shared" si="12"/>
        <v>-3.1752586246784023</v>
      </c>
      <c r="U77" s="91">
        <f t="shared" si="12"/>
        <v>35.383348412172225</v>
      </c>
      <c r="V77" s="91">
        <f t="shared" si="12"/>
        <v>-15.595784807208005</v>
      </c>
      <c r="W77" s="91">
        <f t="shared" si="12"/>
        <v>10.640537822675423</v>
      </c>
      <c r="X77" s="91">
        <f t="shared" si="12"/>
        <v>27.559189738754291</v>
      </c>
      <c r="Y77" s="91">
        <f t="shared" si="12"/>
        <v>73.012072684995843</v>
      </c>
      <c r="Z77" s="91">
        <f t="shared" si="12"/>
        <v>41.37124762949459</v>
      </c>
      <c r="AA77" s="94"/>
      <c r="AB77" s="91">
        <f t="shared" si="12"/>
        <v>26.424686723579253</v>
      </c>
      <c r="AC77" s="91">
        <f t="shared" si="12"/>
        <v>2.9386922156392172</v>
      </c>
      <c r="AD77" s="91">
        <f t="shared" si="12"/>
        <v>-3.4970283023420961</v>
      </c>
      <c r="AE77" s="91">
        <f t="shared" si="12"/>
        <v>-10.202499497260373</v>
      </c>
      <c r="AF77" s="91">
        <f t="shared" si="12"/>
        <v>12.177209401189332</v>
      </c>
      <c r="AG77" s="91">
        <f t="shared" si="12"/>
        <v>4.2048442658036382</v>
      </c>
      <c r="AH77" s="91">
        <f t="shared" si="12"/>
        <v>0.4112229358771507</v>
      </c>
      <c r="AI77" s="91">
        <f t="shared" si="12"/>
        <v>11.930572553151109</v>
      </c>
      <c r="AJ77" s="91">
        <f t="shared" si="12"/>
        <v>-9.8341049289779932</v>
      </c>
      <c r="AK77" s="91">
        <f t="shared" si="12"/>
        <v>22.535182124789188</v>
      </c>
      <c r="AL77" s="91" t="e">
        <f t="shared" si="12"/>
        <v>#VALUE!</v>
      </c>
      <c r="AM77" s="91">
        <f t="shared" si="12"/>
        <v>63.350008993292207</v>
      </c>
      <c r="AN77" s="91">
        <f t="shared" si="12"/>
        <v>9.9647426657775036</v>
      </c>
      <c r="AO77" s="91">
        <f t="shared" si="12"/>
        <v>37.068725172393869</v>
      </c>
      <c r="AP77" s="91">
        <f t="shared" si="12"/>
        <v>76.71613902079298</v>
      </c>
      <c r="AQ77" s="91" t="e">
        <f t="shared" si="12"/>
        <v>#VALUE!</v>
      </c>
      <c r="AR77" s="91" t="e">
        <f t="shared" si="12"/>
        <v>#VALUE!</v>
      </c>
      <c r="AS77" s="91" t="e">
        <f t="shared" si="12"/>
        <v>#VALUE!</v>
      </c>
      <c r="AT77" s="91" t="e">
        <f t="shared" si="12"/>
        <v>#VALUE!</v>
      </c>
      <c r="AU77" s="91">
        <f t="shared" si="12"/>
        <v>44.203902986601541</v>
      </c>
      <c r="AV77" s="91">
        <f t="shared" si="12"/>
        <v>22.747816261354004</v>
      </c>
      <c r="AW77" s="91" t="e">
        <f t="shared" si="12"/>
        <v>#VALUE!</v>
      </c>
      <c r="AX77" s="91" t="e">
        <f t="shared" si="12"/>
        <v>#VALUE!</v>
      </c>
      <c r="AY77" s="91" t="e">
        <f t="shared" si="12"/>
        <v>#VALUE!</v>
      </c>
      <c r="AZ77" s="91" t="e">
        <f t="shared" si="12"/>
        <v>#VALUE!</v>
      </c>
      <c r="BA77" s="91">
        <f t="shared" si="12"/>
        <v>46.946462519859907</v>
      </c>
      <c r="BB77" s="91" t="e">
        <f t="shared" si="12"/>
        <v>#VALUE!</v>
      </c>
      <c r="BC77" s="91" t="e">
        <f t="shared" si="12"/>
        <v>#VALUE!</v>
      </c>
      <c r="BD77" s="91" t="e">
        <f t="shared" si="12"/>
        <v>#VALUE!</v>
      </c>
      <c r="BE77" s="91" t="e">
        <f t="shared" si="12"/>
        <v>#VALUE!</v>
      </c>
      <c r="BF77" s="91" t="e">
        <f t="shared" si="12"/>
        <v>#VALUE!</v>
      </c>
      <c r="BG77" s="91" t="e">
        <f t="shared" si="12"/>
        <v>#VALUE!</v>
      </c>
      <c r="BH77" s="91">
        <f t="shared" si="12"/>
        <v>47.926898719809692</v>
      </c>
      <c r="BI77" s="91" t="e">
        <f t="shared" si="12"/>
        <v>#VALUE!</v>
      </c>
      <c r="BJ77" s="91" t="e">
        <f t="shared" si="12"/>
        <v>#VALUE!</v>
      </c>
      <c r="BK77" s="91" t="e">
        <f t="shared" si="12"/>
        <v>#VALUE!</v>
      </c>
      <c r="BL77" s="91" t="e">
        <f t="shared" si="12"/>
        <v>#VALUE!</v>
      </c>
      <c r="BM77" s="91">
        <f t="shared" si="12"/>
        <v>48.935021729571091</v>
      </c>
      <c r="BN77" s="91">
        <f t="shared" si="12"/>
        <v>60.249926248849306</v>
      </c>
    </row>
    <row r="78" spans="1:66">
      <c r="A78" s="41" t="s">
        <v>80</v>
      </c>
      <c r="C78" s="91">
        <f t="shared" si="13"/>
        <v>0.13341372774504412</v>
      </c>
      <c r="D78" s="91">
        <f t="shared" si="12"/>
        <v>1.8279285757330666</v>
      </c>
      <c r="E78" s="91">
        <f t="shared" si="12"/>
        <v>-0.9579992166381166</v>
      </c>
      <c r="F78" s="91">
        <f t="shared" si="12"/>
        <v>4.0311061691139685</v>
      </c>
      <c r="G78" s="91">
        <f t="shared" si="12"/>
        <v>-21.115191638685712</v>
      </c>
      <c r="H78" s="91">
        <f t="shared" si="12"/>
        <v>13.610235128891658</v>
      </c>
      <c r="I78" s="91">
        <f t="shared" si="12"/>
        <v>-0.72019483646213678</v>
      </c>
      <c r="J78" s="91">
        <f t="shared" si="12"/>
        <v>4.4758498038145813</v>
      </c>
      <c r="K78" s="91">
        <f t="shared" si="12"/>
        <v>-0.4279856969042129</v>
      </c>
      <c r="L78" s="91">
        <f t="shared" si="12"/>
        <v>-35.393808517079009</v>
      </c>
      <c r="M78" s="91">
        <f t="shared" si="12"/>
        <v>0</v>
      </c>
      <c r="N78" s="91">
        <f t="shared" si="12"/>
        <v>0.19351697535136733</v>
      </c>
      <c r="O78" s="94"/>
      <c r="P78" s="91">
        <f t="shared" si="12"/>
        <v>67.801655735530673</v>
      </c>
      <c r="Q78" s="91">
        <f t="shared" si="12"/>
        <v>-371.33657599355263</v>
      </c>
      <c r="R78" s="91">
        <f t="shared" si="12"/>
        <v>49.29045788270917</v>
      </c>
      <c r="S78" s="91">
        <f t="shared" si="12"/>
        <v>36.163178027362996</v>
      </c>
      <c r="T78" s="91">
        <f t="shared" si="12"/>
        <v>-29.77015155110616</v>
      </c>
      <c r="U78" s="91">
        <f t="shared" si="12"/>
        <v>-7.8857281437933286</v>
      </c>
      <c r="V78" s="91">
        <f t="shared" si="12"/>
        <v>-10.554550405618002</v>
      </c>
      <c r="W78" s="91">
        <f t="shared" si="12"/>
        <v>-4.3066925116655241</v>
      </c>
      <c r="X78" s="91">
        <f t="shared" si="12"/>
        <v>-1.1449789196845372</v>
      </c>
      <c r="Y78" s="91">
        <f t="shared" si="12"/>
        <v>2.5054662654023332</v>
      </c>
      <c r="Z78" s="91">
        <f t="shared" si="12"/>
        <v>-0.18479865023844391</v>
      </c>
      <c r="AA78" s="94"/>
      <c r="AB78" s="91">
        <f t="shared" si="12"/>
        <v>-3.7708493401176471</v>
      </c>
      <c r="AC78" s="91">
        <f t="shared" si="12"/>
        <v>34.539534923577918</v>
      </c>
      <c r="AD78" s="91">
        <f t="shared" si="12"/>
        <v>38.081224108820699</v>
      </c>
      <c r="AE78" s="91">
        <f t="shared" si="12"/>
        <v>3.232267171558326</v>
      </c>
      <c r="AF78" s="91">
        <f t="shared" si="12"/>
        <v>1.2998889776740994</v>
      </c>
      <c r="AG78" s="91">
        <f t="shared" si="12"/>
        <v>43.20093166925475</v>
      </c>
      <c r="AH78" s="91">
        <f t="shared" si="12"/>
        <v>-27.88680838383484</v>
      </c>
      <c r="AI78" s="91">
        <f t="shared" si="12"/>
        <v>3.2409740240488669</v>
      </c>
      <c r="AJ78" s="91">
        <f t="shared" si="12"/>
        <v>4.7185471233247966</v>
      </c>
      <c r="AK78" s="91">
        <f t="shared" si="12"/>
        <v>-6.5093821747548528</v>
      </c>
      <c r="AL78" s="91" t="e">
        <f t="shared" si="12"/>
        <v>#VALUE!</v>
      </c>
      <c r="AM78" s="91">
        <f t="shared" si="12"/>
        <v>7.8142647138374954</v>
      </c>
      <c r="AN78" s="91">
        <f t="shared" si="12"/>
        <v>0.9389689723269079</v>
      </c>
      <c r="AO78" s="91">
        <f t="shared" si="12"/>
        <v>0.85335888664826753</v>
      </c>
      <c r="AP78" s="91">
        <f t="shared" si="12"/>
        <v>-2.6354897867621312</v>
      </c>
      <c r="AQ78" s="91">
        <f t="shared" si="12"/>
        <v>31.431250301822082</v>
      </c>
      <c r="AR78" s="91" t="e">
        <f t="shared" si="12"/>
        <v>#VALUE!</v>
      </c>
      <c r="AS78" s="91" t="e">
        <f t="shared" si="12"/>
        <v>#VALUE!</v>
      </c>
      <c r="AT78" s="91">
        <f t="shared" si="12"/>
        <v>18.899911961225857</v>
      </c>
      <c r="AU78" s="91">
        <f t="shared" si="12"/>
        <v>5.738438307013638</v>
      </c>
      <c r="AV78" s="91">
        <f t="shared" si="12"/>
        <v>0.63735302620222578</v>
      </c>
      <c r="AW78" s="91">
        <f t="shared" si="12"/>
        <v>1.1274496513992278</v>
      </c>
      <c r="AX78" s="91" t="e">
        <f t="shared" si="12"/>
        <v>#VALUE!</v>
      </c>
      <c r="AY78" s="91">
        <f t="shared" si="12"/>
        <v>-2.5568928576856109</v>
      </c>
      <c r="AZ78" s="91">
        <f t="shared" si="12"/>
        <v>-7.6287549050705126</v>
      </c>
      <c r="BA78" s="91">
        <f t="shared" si="12"/>
        <v>12.727956421286404</v>
      </c>
      <c r="BB78" s="91">
        <f t="shared" si="12"/>
        <v>-1.7754805782170433</v>
      </c>
      <c r="BC78" s="91">
        <f t="shared" si="12"/>
        <v>17.25774356244386</v>
      </c>
      <c r="BD78" s="91">
        <f t="shared" si="12"/>
        <v>-4.7129338915732264</v>
      </c>
      <c r="BE78" s="91" t="e">
        <f t="shared" si="12"/>
        <v>#VALUE!</v>
      </c>
      <c r="BF78" s="91" t="e">
        <f t="shared" si="12"/>
        <v>#VALUE!</v>
      </c>
      <c r="BG78" s="91">
        <f t="shared" si="12"/>
        <v>-8.9791794555873938</v>
      </c>
      <c r="BH78" s="91">
        <f t="shared" si="12"/>
        <v>6.1499950362374074</v>
      </c>
      <c r="BI78" s="91">
        <f t="shared" si="12"/>
        <v>-1.7782699999999707</v>
      </c>
      <c r="BJ78" s="91">
        <f t="shared" si="12"/>
        <v>5.4972724751717097</v>
      </c>
      <c r="BK78" s="91">
        <f t="shared" si="12"/>
        <v>1.7214284029882245</v>
      </c>
      <c r="BL78" s="91">
        <f t="shared" si="12"/>
        <v>27.307565679336676</v>
      </c>
      <c r="BM78" s="91">
        <f t="shared" si="12"/>
        <v>13.763145614733363</v>
      </c>
      <c r="BN78" s="91">
        <f t="shared" si="12"/>
        <v>-7.6367274325358165</v>
      </c>
    </row>
    <row r="80" spans="1:66">
      <c r="A80" s="41" t="s">
        <v>207</v>
      </c>
      <c r="B80" s="3" t="s">
        <v>208</v>
      </c>
    </row>
    <row r="81" spans="1:66">
      <c r="A81" s="41" t="s">
        <v>117</v>
      </c>
      <c r="C81" s="91">
        <f>100*_xlfn.STDEV.S(C63,C69)/((C63+C69)/2)</f>
        <v>0.31503520622245323</v>
      </c>
      <c r="D81" s="91">
        <f t="shared" ref="D81:BN84" si="14">100*_xlfn.STDEV.S(D63,D69)/((D63+D69)/2)</f>
        <v>0.56614321940034174</v>
      </c>
      <c r="E81" s="91">
        <f t="shared" si="14"/>
        <v>0.19425914354273549</v>
      </c>
      <c r="F81" s="91">
        <f t="shared" si="14"/>
        <v>0.4850527474180929</v>
      </c>
      <c r="G81" s="91">
        <f t="shared" si="14"/>
        <v>2.2665330740419432</v>
      </c>
      <c r="H81" s="91">
        <f t="shared" si="14"/>
        <v>1.4944777370388647</v>
      </c>
      <c r="I81" s="91">
        <f t="shared" si="14"/>
        <v>0.4769831785681507</v>
      </c>
      <c r="J81" s="91">
        <f t="shared" si="14"/>
        <v>5.257768111514225</v>
      </c>
      <c r="K81" s="91">
        <f t="shared" si="14"/>
        <v>2.6691736220681936</v>
      </c>
      <c r="L81" s="91">
        <f t="shared" si="14"/>
        <v>1.1643060943336385</v>
      </c>
      <c r="M81" s="91">
        <f t="shared" si="14"/>
        <v>0</v>
      </c>
      <c r="N81" s="91">
        <f t="shared" si="14"/>
        <v>0.24245966384573533</v>
      </c>
      <c r="O81" s="94"/>
      <c r="P81" s="91">
        <f t="shared" si="14"/>
        <v>2.386742585604686</v>
      </c>
      <c r="Q81" s="91">
        <f t="shared" si="14"/>
        <v>0.48018819458348916</v>
      </c>
      <c r="R81" s="91">
        <f t="shared" si="14"/>
        <v>1.1180024170221887</v>
      </c>
      <c r="S81" s="91">
        <f t="shared" si="14"/>
        <v>3.1797633842606641</v>
      </c>
      <c r="T81" s="91">
        <f t="shared" si="14"/>
        <v>1.5802328939956725</v>
      </c>
      <c r="U81" s="91">
        <f t="shared" si="14"/>
        <v>4.3638355010038135</v>
      </c>
      <c r="V81" s="91">
        <f t="shared" si="14"/>
        <v>0.48953294177817441</v>
      </c>
      <c r="W81" s="91">
        <f t="shared" si="14"/>
        <v>0.89594402482248048</v>
      </c>
      <c r="X81" s="91">
        <f t="shared" si="14"/>
        <v>1.8225641970070483</v>
      </c>
      <c r="Y81" s="91">
        <f t="shared" si="14"/>
        <v>0.787261693267861</v>
      </c>
      <c r="Z81" s="91">
        <f t="shared" si="14"/>
        <v>2.1491884016662519</v>
      </c>
      <c r="AA81" s="94"/>
      <c r="AB81" s="91">
        <f t="shared" si="14"/>
        <v>0.35373274762344675</v>
      </c>
      <c r="AC81" s="91">
        <f t="shared" si="14"/>
        <v>2.9853110324887004</v>
      </c>
      <c r="AD81" s="91">
        <f t="shared" si="14"/>
        <v>1.4560377608813675</v>
      </c>
      <c r="AE81" s="91">
        <f t="shared" si="14"/>
        <v>3.068889371476168</v>
      </c>
      <c r="AF81" s="91">
        <f t="shared" si="14"/>
        <v>1.4629049700827375</v>
      </c>
      <c r="AG81" s="91">
        <f t="shared" si="14"/>
        <v>6.2631352914337084</v>
      </c>
      <c r="AH81" s="91">
        <f t="shared" si="14"/>
        <v>1.4357696733089138</v>
      </c>
      <c r="AI81" s="91">
        <f t="shared" si="14"/>
        <v>6.023561181504216</v>
      </c>
      <c r="AJ81" s="91">
        <f t="shared" si="14"/>
        <v>3.8410115238523481</v>
      </c>
      <c r="AK81" s="91">
        <f t="shared" si="14"/>
        <v>4.4363466172164792</v>
      </c>
      <c r="AL81" s="91" t="e">
        <f t="shared" si="14"/>
        <v>#DIV/0!</v>
      </c>
      <c r="AM81" s="91">
        <f t="shared" si="14"/>
        <v>11.521912538208987</v>
      </c>
      <c r="AN81" s="91">
        <f t="shared" si="14"/>
        <v>0.8241316210359132</v>
      </c>
      <c r="AO81" s="91">
        <f t="shared" si="14"/>
        <v>1.1488729024228783</v>
      </c>
      <c r="AP81" s="91">
        <f t="shared" si="14"/>
        <v>3.8329219725236738</v>
      </c>
      <c r="AQ81" s="91">
        <f t="shared" si="14"/>
        <v>0.27063315714631059</v>
      </c>
      <c r="AR81" s="91" t="e">
        <f t="shared" si="14"/>
        <v>#DIV/0!</v>
      </c>
      <c r="AS81" s="91" t="e">
        <f t="shared" si="14"/>
        <v>#DIV/0!</v>
      </c>
      <c r="AT81" s="91">
        <f t="shared" si="14"/>
        <v>1.1302966601115154</v>
      </c>
      <c r="AU81" s="91">
        <f t="shared" si="14"/>
        <v>1.3255452813792608</v>
      </c>
      <c r="AV81" s="91">
        <f t="shared" si="14"/>
        <v>1.5553339586182726</v>
      </c>
      <c r="AW81" s="91">
        <f t="shared" si="14"/>
        <v>0.78522586956176743</v>
      </c>
      <c r="AX81" s="91">
        <f t="shared" si="14"/>
        <v>0.6163610369174598</v>
      </c>
      <c r="AY81" s="91">
        <f t="shared" si="14"/>
        <v>15.611387950690521</v>
      </c>
      <c r="AZ81" s="91">
        <f t="shared" si="14"/>
        <v>0.58816725732580943</v>
      </c>
      <c r="BA81" s="91">
        <f t="shared" si="14"/>
        <v>0.49246428613918408</v>
      </c>
      <c r="BB81" s="91">
        <f t="shared" si="14"/>
        <v>5.6262986478024288</v>
      </c>
      <c r="BC81" s="91">
        <f t="shared" si="14"/>
        <v>0.60114921495189555</v>
      </c>
      <c r="BD81" s="91">
        <f t="shared" si="14"/>
        <v>3.1812692919524395</v>
      </c>
      <c r="BE81" s="91">
        <f t="shared" si="14"/>
        <v>2.2605703276674718</v>
      </c>
      <c r="BF81" s="91">
        <f t="shared" si="14"/>
        <v>0.60673343424933779</v>
      </c>
      <c r="BG81" s="91">
        <f t="shared" si="14"/>
        <v>3.8661876889103284</v>
      </c>
      <c r="BH81" s="91">
        <f t="shared" si="14"/>
        <v>1.712513799268609</v>
      </c>
      <c r="BI81" s="91">
        <f t="shared" si="14"/>
        <v>0.10611891102970272</v>
      </c>
      <c r="BJ81" s="91">
        <f t="shared" si="14"/>
        <v>1.4194372729717386</v>
      </c>
      <c r="BK81" s="91">
        <f t="shared" si="14"/>
        <v>3.935698741369186</v>
      </c>
      <c r="BL81" s="91">
        <f t="shared" si="14"/>
        <v>20.697575830422362</v>
      </c>
      <c r="BM81" s="91">
        <f t="shared" si="14"/>
        <v>2.1439321098107005</v>
      </c>
      <c r="BN81" s="91">
        <f t="shared" si="14"/>
        <v>1.0688526617015637</v>
      </c>
    </row>
    <row r="82" spans="1:66">
      <c r="A82" s="41" t="s">
        <v>67</v>
      </c>
      <c r="C82" s="91">
        <f t="shared" ref="C82:R84" si="15">100*_xlfn.STDEV.S(C64,C70)/((C64+C70)/2)</f>
        <v>0.97418307733437204</v>
      </c>
      <c r="D82" s="91">
        <f t="shared" si="15"/>
        <v>6.6587739047962389</v>
      </c>
      <c r="E82" s="91">
        <f t="shared" si="15"/>
        <v>3.3071640915453364</v>
      </c>
      <c r="F82" s="91">
        <f t="shared" si="15"/>
        <v>0.86304669595448302</v>
      </c>
      <c r="G82" s="91">
        <f t="shared" si="15"/>
        <v>9.9799052084273896</v>
      </c>
      <c r="H82" s="91">
        <f t="shared" si="15"/>
        <v>2.4855772093368427</v>
      </c>
      <c r="I82" s="91">
        <f t="shared" si="15"/>
        <v>0.77823769149114297</v>
      </c>
      <c r="J82" s="91">
        <f t="shared" si="15"/>
        <v>5.1303757357721125</v>
      </c>
      <c r="K82" s="91">
        <f t="shared" si="15"/>
        <v>0.6253751690050845</v>
      </c>
      <c r="L82" s="91">
        <f t="shared" si="15"/>
        <v>0.60992247580879733</v>
      </c>
      <c r="M82" s="91">
        <f t="shared" si="15"/>
        <v>0</v>
      </c>
      <c r="N82" s="91">
        <f t="shared" si="15"/>
        <v>0.41239511481313823</v>
      </c>
      <c r="O82" s="94"/>
      <c r="P82" s="91">
        <f t="shared" si="15"/>
        <v>1.5313744314820672</v>
      </c>
      <c r="Q82" s="91">
        <f t="shared" si="15"/>
        <v>1.0929623936911264</v>
      </c>
      <c r="R82" s="91">
        <f t="shared" si="14"/>
        <v>7.8247991765341585</v>
      </c>
      <c r="S82" s="91">
        <f t="shared" si="14"/>
        <v>3.0689242079686951</v>
      </c>
      <c r="T82" s="91">
        <f t="shared" si="14"/>
        <v>0.77992854795473232</v>
      </c>
      <c r="U82" s="91">
        <f t="shared" si="14"/>
        <v>9.540444989124822</v>
      </c>
      <c r="V82" s="91">
        <f t="shared" si="14"/>
        <v>8.5173902833630812</v>
      </c>
      <c r="W82" s="91">
        <f t="shared" si="14"/>
        <v>1.3954078357206476</v>
      </c>
      <c r="X82" s="91">
        <f t="shared" si="14"/>
        <v>0.59540853803108584</v>
      </c>
      <c r="Y82" s="91">
        <f t="shared" si="14"/>
        <v>38.652143565889105</v>
      </c>
      <c r="Z82" s="91">
        <f t="shared" si="14"/>
        <v>16.031304158335722</v>
      </c>
      <c r="AA82" s="94"/>
      <c r="AB82" s="91">
        <f t="shared" si="14"/>
        <v>8.9766859500908218</v>
      </c>
      <c r="AC82" s="91">
        <f t="shared" si="14"/>
        <v>1.4096058838066037</v>
      </c>
      <c r="AD82" s="91">
        <f t="shared" si="14"/>
        <v>4.9924620863397511</v>
      </c>
      <c r="AE82" s="91">
        <f t="shared" si="14"/>
        <v>8.795987561517812</v>
      </c>
      <c r="AF82" s="91">
        <f t="shared" si="14"/>
        <v>0.14436419229245442</v>
      </c>
      <c r="AG82" s="91">
        <f t="shared" si="14"/>
        <v>4.3214584046422138</v>
      </c>
      <c r="AH82" s="91">
        <f t="shared" si="14"/>
        <v>0.11811117483668303</v>
      </c>
      <c r="AI82" s="91">
        <f t="shared" si="14"/>
        <v>8.5843244345826957</v>
      </c>
      <c r="AJ82" s="91">
        <f t="shared" si="14"/>
        <v>10.891271244896835</v>
      </c>
      <c r="AK82" s="91">
        <f t="shared" si="14"/>
        <v>5.0381538932957151</v>
      </c>
      <c r="AL82" s="91" t="e">
        <f t="shared" si="14"/>
        <v>#DIV/0!</v>
      </c>
      <c r="AM82" s="91">
        <f t="shared" si="14"/>
        <v>45.662925336109232</v>
      </c>
      <c r="AN82" s="91">
        <f t="shared" si="14"/>
        <v>0.31300580267751771</v>
      </c>
      <c r="AO82" s="91">
        <f t="shared" si="14"/>
        <v>8.3175491145192417</v>
      </c>
      <c r="AP82" s="91">
        <f t="shared" si="14"/>
        <v>46.527774670162671</v>
      </c>
      <c r="AQ82" s="91">
        <f t="shared" si="14"/>
        <v>54.173694452561875</v>
      </c>
      <c r="AR82" s="91" t="e">
        <f t="shared" si="14"/>
        <v>#DIV/0!</v>
      </c>
      <c r="AS82" s="91" t="e">
        <f t="shared" si="14"/>
        <v>#DIV/0!</v>
      </c>
      <c r="AT82" s="91" t="e">
        <f t="shared" si="14"/>
        <v>#DIV/0!</v>
      </c>
      <c r="AU82" s="91">
        <f t="shared" si="14"/>
        <v>19.131689341629471</v>
      </c>
      <c r="AV82" s="91">
        <f t="shared" si="14"/>
        <v>10.774384952421917</v>
      </c>
      <c r="AW82" s="91">
        <f t="shared" si="14"/>
        <v>11.862995229473743</v>
      </c>
      <c r="AX82" s="91" t="e">
        <f t="shared" si="14"/>
        <v>#DIV/0!</v>
      </c>
      <c r="AY82" s="91">
        <f t="shared" si="14"/>
        <v>2.73447786149723</v>
      </c>
      <c r="AZ82" s="91">
        <f t="shared" si="14"/>
        <v>9.0188451332292974E-2</v>
      </c>
      <c r="BA82" s="91">
        <f t="shared" si="14"/>
        <v>12.291337264930272</v>
      </c>
      <c r="BB82" s="91" t="e">
        <f t="shared" si="14"/>
        <v>#DIV/0!</v>
      </c>
      <c r="BC82" s="91" t="e">
        <f t="shared" si="14"/>
        <v>#DIV/0!</v>
      </c>
      <c r="BD82" s="91" t="e">
        <f t="shared" si="14"/>
        <v>#DIV/0!</v>
      </c>
      <c r="BE82" s="91" t="e">
        <f t="shared" si="14"/>
        <v>#DIV/0!</v>
      </c>
      <c r="BF82" s="91" t="e">
        <f t="shared" si="14"/>
        <v>#DIV/0!</v>
      </c>
      <c r="BG82" s="91" t="e">
        <f t="shared" si="14"/>
        <v>#DIV/0!</v>
      </c>
      <c r="BH82" s="91">
        <f t="shared" si="14"/>
        <v>11.238107128002079</v>
      </c>
      <c r="BI82" s="91">
        <f t="shared" si="14"/>
        <v>50.490920578512728</v>
      </c>
      <c r="BJ82" s="91" t="e">
        <f t="shared" si="14"/>
        <v>#DIV/0!</v>
      </c>
      <c r="BK82" s="91" t="e">
        <f t="shared" si="14"/>
        <v>#DIV/0!</v>
      </c>
      <c r="BL82" s="91">
        <f t="shared" si="14"/>
        <v>82.417439666604068</v>
      </c>
      <c r="BM82" s="91">
        <f t="shared" si="14"/>
        <v>5.7504996852014987</v>
      </c>
      <c r="BN82" s="91">
        <f t="shared" si="14"/>
        <v>58.869261230308332</v>
      </c>
    </row>
    <row r="83" spans="1:66">
      <c r="A83" s="41" t="s">
        <v>200</v>
      </c>
      <c r="C83" s="91">
        <f t="shared" si="15"/>
        <v>0.4201957400946133</v>
      </c>
      <c r="D83" s="91">
        <f t="shared" si="15"/>
        <v>16.292463150250541</v>
      </c>
      <c r="E83" s="91">
        <f t="shared" si="15"/>
        <v>8.5569156171778467</v>
      </c>
      <c r="F83" s="91">
        <f t="shared" si="15"/>
        <v>0.46042823650724662</v>
      </c>
      <c r="G83" s="91">
        <f t="shared" si="15"/>
        <v>11.429596807577912</v>
      </c>
      <c r="H83" s="91">
        <f t="shared" si="15"/>
        <v>0.46209126489221958</v>
      </c>
      <c r="I83" s="91">
        <f t="shared" si="15"/>
        <v>0.40005078982267556</v>
      </c>
      <c r="J83" s="91">
        <f t="shared" si="15"/>
        <v>3.2054434445867312</v>
      </c>
      <c r="K83" s="91">
        <f t="shared" si="15"/>
        <v>15.674325584781371</v>
      </c>
      <c r="L83" s="91">
        <f t="shared" si="15"/>
        <v>38.265195984918755</v>
      </c>
      <c r="M83" s="91">
        <f t="shared" si="15"/>
        <v>7.6443976344491693</v>
      </c>
      <c r="N83" s="91">
        <f t="shared" si="15"/>
        <v>0.16106157457626127</v>
      </c>
      <c r="O83" s="94"/>
      <c r="P83" s="91">
        <f t="shared" si="15"/>
        <v>12.148147393303267</v>
      </c>
      <c r="Q83" s="91">
        <f t="shared" si="15"/>
        <v>1.9107925635672478</v>
      </c>
      <c r="R83" s="91">
        <f t="shared" si="15"/>
        <v>0.91488226019965968</v>
      </c>
      <c r="S83" s="91">
        <f t="shared" si="14"/>
        <v>0.14715200939882381</v>
      </c>
      <c r="T83" s="91">
        <f t="shared" si="14"/>
        <v>2.2101577925674194</v>
      </c>
      <c r="U83" s="91">
        <f t="shared" si="14"/>
        <v>30.397660700788062</v>
      </c>
      <c r="V83" s="91">
        <f t="shared" si="14"/>
        <v>10.230149170091027</v>
      </c>
      <c r="W83" s="91">
        <f t="shared" si="14"/>
        <v>7.9467868818088734</v>
      </c>
      <c r="X83" s="91">
        <f t="shared" si="14"/>
        <v>22.601714662273931</v>
      </c>
      <c r="Y83" s="91">
        <f t="shared" si="14"/>
        <v>81.310614001880253</v>
      </c>
      <c r="Z83" s="91">
        <f t="shared" si="14"/>
        <v>36.883464451180856</v>
      </c>
      <c r="AA83" s="94"/>
      <c r="AB83" s="91">
        <f t="shared" si="14"/>
        <v>21.529645915968285</v>
      </c>
      <c r="AC83" s="91">
        <f t="shared" si="14"/>
        <v>2.1089570721538902</v>
      </c>
      <c r="AD83" s="91">
        <f t="shared" si="14"/>
        <v>2.4302786602991553</v>
      </c>
      <c r="AE83" s="91">
        <f t="shared" si="14"/>
        <v>6.864101613272374</v>
      </c>
      <c r="AF83" s="91">
        <f t="shared" si="14"/>
        <v>9.1688418812834716</v>
      </c>
      <c r="AG83" s="91">
        <f t="shared" si="14"/>
        <v>3.0371271271078024</v>
      </c>
      <c r="AH83" s="91">
        <f t="shared" si="14"/>
        <v>0.29137763236532499</v>
      </c>
      <c r="AI83" s="91">
        <f t="shared" si="14"/>
        <v>8.9713558129009972</v>
      </c>
      <c r="AJ83" s="91">
        <f t="shared" si="14"/>
        <v>6.6278666039860514</v>
      </c>
      <c r="AK83" s="91">
        <f t="shared" si="14"/>
        <v>17.958241285793573</v>
      </c>
      <c r="AL83" s="91" t="e">
        <f t="shared" si="14"/>
        <v>#DIV/0!</v>
      </c>
      <c r="AM83" s="91">
        <f t="shared" si="14"/>
        <v>65.561981552105323</v>
      </c>
      <c r="AN83" s="91">
        <f t="shared" si="14"/>
        <v>7.4156103563012712</v>
      </c>
      <c r="AO83" s="91">
        <f t="shared" si="14"/>
        <v>32.174973119278661</v>
      </c>
      <c r="AP83" s="91">
        <f t="shared" si="14"/>
        <v>88.002600984733618</v>
      </c>
      <c r="AQ83" s="91" t="e">
        <f t="shared" si="14"/>
        <v>#DIV/0!</v>
      </c>
      <c r="AR83" s="91" t="e">
        <f t="shared" si="14"/>
        <v>#DIV/0!</v>
      </c>
      <c r="AS83" s="91" t="e">
        <f t="shared" si="14"/>
        <v>#DIV/0!</v>
      </c>
      <c r="AT83" s="91" t="e">
        <f t="shared" si="14"/>
        <v>#DIV/0!</v>
      </c>
      <c r="AU83" s="91">
        <f t="shared" si="14"/>
        <v>40.125369192079461</v>
      </c>
      <c r="AV83" s="91">
        <f t="shared" si="14"/>
        <v>18.149435224229684</v>
      </c>
      <c r="AW83" s="91" t="e">
        <f t="shared" si="14"/>
        <v>#DIV/0!</v>
      </c>
      <c r="AX83" s="91" t="e">
        <f t="shared" si="14"/>
        <v>#DIV/0!</v>
      </c>
      <c r="AY83" s="91" t="e">
        <f t="shared" si="14"/>
        <v>#DIV/0!</v>
      </c>
      <c r="AZ83" s="91" t="e">
        <f t="shared" si="14"/>
        <v>#DIV/0!</v>
      </c>
      <c r="BA83" s="91">
        <f t="shared" si="14"/>
        <v>43.378496893376941</v>
      </c>
      <c r="BB83" s="91" t="e">
        <f t="shared" si="14"/>
        <v>#DIV/0!</v>
      </c>
      <c r="BC83" s="91" t="e">
        <f t="shared" si="14"/>
        <v>#DIV/0!</v>
      </c>
      <c r="BD83" s="91" t="e">
        <f t="shared" si="14"/>
        <v>#DIV/0!</v>
      </c>
      <c r="BE83" s="91" t="e">
        <f t="shared" si="14"/>
        <v>#DIV/0!</v>
      </c>
      <c r="BF83" s="91" t="e">
        <f t="shared" si="14"/>
        <v>#DIV/0!</v>
      </c>
      <c r="BG83" s="91" t="e">
        <f t="shared" si="14"/>
        <v>#DIV/0!</v>
      </c>
      <c r="BH83" s="91">
        <f t="shared" si="14"/>
        <v>44.569926963714614</v>
      </c>
      <c r="BI83" s="91" t="e">
        <f t="shared" si="14"/>
        <v>#DIV/0!</v>
      </c>
      <c r="BJ83" s="91" t="e">
        <f t="shared" si="14"/>
        <v>#DIV/0!</v>
      </c>
      <c r="BK83" s="91" t="e">
        <f t="shared" si="14"/>
        <v>#DIV/0!</v>
      </c>
      <c r="BL83" s="91" t="e">
        <f t="shared" si="14"/>
        <v>#DIV/0!</v>
      </c>
      <c r="BM83" s="91">
        <f t="shared" si="14"/>
        <v>45.811128560251106</v>
      </c>
      <c r="BN83" s="91">
        <f t="shared" si="14"/>
        <v>60.970460011939608</v>
      </c>
    </row>
    <row r="84" spans="1:66">
      <c r="A84" s="41" t="s">
        <v>80</v>
      </c>
      <c r="C84" s="91">
        <f t="shared" si="15"/>
        <v>9.4400723353918928E-2</v>
      </c>
      <c r="D84" s="91">
        <f t="shared" si="14"/>
        <v>1.3044630175543923</v>
      </c>
      <c r="E84" s="91">
        <f t="shared" si="14"/>
        <v>0.67417843041515257</v>
      </c>
      <c r="F84" s="91">
        <f t="shared" si="14"/>
        <v>2.9090560773621781</v>
      </c>
      <c r="G84" s="91">
        <f t="shared" si="14"/>
        <v>13.504902203341802</v>
      </c>
      <c r="H84" s="91">
        <f t="shared" si="14"/>
        <v>10.326628782259302</v>
      </c>
      <c r="I84" s="91">
        <f t="shared" si="14"/>
        <v>0.5074274196005355</v>
      </c>
      <c r="J84" s="91">
        <f t="shared" si="14"/>
        <v>3.2373532831357776</v>
      </c>
      <c r="K84" s="91">
        <f t="shared" si="14"/>
        <v>0.30198536145493354</v>
      </c>
      <c r="L84" s="91">
        <f t="shared" si="14"/>
        <v>21.264112401349667</v>
      </c>
      <c r="M84" s="91">
        <f t="shared" si="14"/>
        <v>0</v>
      </c>
      <c r="N84" s="91">
        <f t="shared" si="14"/>
        <v>0.13696969535145787</v>
      </c>
      <c r="O84" s="94"/>
      <c r="P84" s="91">
        <f t="shared" si="14"/>
        <v>72.531937995164526</v>
      </c>
      <c r="Q84" s="91">
        <f t="shared" si="14"/>
        <v>91.915911573145252</v>
      </c>
      <c r="R84" s="91">
        <f t="shared" si="14"/>
        <v>46.25270109244773</v>
      </c>
      <c r="S84" s="91">
        <f t="shared" si="14"/>
        <v>31.215483924212691</v>
      </c>
      <c r="T84" s="91">
        <f t="shared" si="14"/>
        <v>18.323246859204282</v>
      </c>
      <c r="U84" s="91">
        <f t="shared" si="14"/>
        <v>5.3645355021321581</v>
      </c>
      <c r="V84" s="91">
        <f t="shared" si="14"/>
        <v>7.0890837075811612</v>
      </c>
      <c r="W84" s="91">
        <f t="shared" si="14"/>
        <v>2.9810981148452944</v>
      </c>
      <c r="X84" s="91">
        <f t="shared" si="14"/>
        <v>0.80501373961500555</v>
      </c>
      <c r="Y84" s="91">
        <f t="shared" si="14"/>
        <v>1.7941075662184411</v>
      </c>
      <c r="Z84" s="91">
        <f t="shared" si="14"/>
        <v>0.13055174980197631</v>
      </c>
      <c r="AA84" s="94"/>
      <c r="AB84" s="91">
        <f t="shared" si="14"/>
        <v>2.6170506211901592</v>
      </c>
      <c r="AC84" s="91">
        <f t="shared" si="14"/>
        <v>29.521419938244598</v>
      </c>
      <c r="AD84" s="91">
        <f t="shared" si="14"/>
        <v>33.260493299836931</v>
      </c>
      <c r="AE84" s="91">
        <f t="shared" si="14"/>
        <v>2.3231024749452107</v>
      </c>
      <c r="AF84" s="91">
        <f t="shared" si="14"/>
        <v>0.92517342458830099</v>
      </c>
      <c r="AG84" s="91">
        <f t="shared" si="14"/>
        <v>38.964098527002442</v>
      </c>
      <c r="AH84" s="91">
        <f t="shared" si="14"/>
        <v>17.305917313692365</v>
      </c>
      <c r="AI84" s="91">
        <f t="shared" si="14"/>
        <v>2.3294633612737154</v>
      </c>
      <c r="AJ84" s="91">
        <f t="shared" si="14"/>
        <v>3.4171362606138831</v>
      </c>
      <c r="AK84" s="91">
        <f t="shared" si="14"/>
        <v>4.4577425283360075</v>
      </c>
      <c r="AL84" s="91" t="e">
        <f t="shared" si="14"/>
        <v>#DIV/0!</v>
      </c>
      <c r="AM84" s="91">
        <f t="shared" si="14"/>
        <v>5.7501869854324097</v>
      </c>
      <c r="AN84" s="91">
        <f t="shared" si="14"/>
        <v>0.66708317969459219</v>
      </c>
      <c r="AO84" s="91">
        <f t="shared" si="14"/>
        <v>0.60600153953019553</v>
      </c>
      <c r="AP84" s="91">
        <f t="shared" si="14"/>
        <v>1.8393349574928566</v>
      </c>
      <c r="AQ84" s="91">
        <f t="shared" si="14"/>
        <v>26.369360002235666</v>
      </c>
      <c r="AR84" s="91" t="e">
        <f t="shared" si="14"/>
        <v>#DIV/0!</v>
      </c>
      <c r="AS84" s="91" t="e">
        <f t="shared" si="14"/>
        <v>#DIV/0!</v>
      </c>
      <c r="AT84" s="91">
        <f t="shared" si="14"/>
        <v>14.758972296855388</v>
      </c>
      <c r="AU84" s="91">
        <f t="shared" si="14"/>
        <v>4.1775517554242887</v>
      </c>
      <c r="AV84" s="91">
        <f t="shared" si="14"/>
        <v>0.4521174389268553</v>
      </c>
      <c r="AW84" s="91">
        <f t="shared" si="14"/>
        <v>0.80174694049365303</v>
      </c>
      <c r="AX84" s="91" t="e">
        <f t="shared" si="14"/>
        <v>#DIV/0!</v>
      </c>
      <c r="AY84" s="91">
        <f t="shared" si="14"/>
        <v>1.7851737878969389</v>
      </c>
      <c r="AZ84" s="91">
        <f t="shared" si="14"/>
        <v>5.1961437883224146</v>
      </c>
      <c r="BA84" s="91">
        <f t="shared" si="14"/>
        <v>9.6117115231410555</v>
      </c>
      <c r="BB84" s="91">
        <f t="shared" si="14"/>
        <v>1.2444072521840572</v>
      </c>
      <c r="BC84" s="91">
        <f t="shared" si="14"/>
        <v>13.355496138521612</v>
      </c>
      <c r="BD84" s="91">
        <f t="shared" si="14"/>
        <v>3.2558250723722484</v>
      </c>
      <c r="BE84" s="91" t="e">
        <f t="shared" si="14"/>
        <v>#DIV/0!</v>
      </c>
      <c r="BF84" s="91" t="e">
        <f t="shared" si="14"/>
        <v>#DIV/0!</v>
      </c>
      <c r="BG84" s="91">
        <f t="shared" si="14"/>
        <v>6.0764318235694192</v>
      </c>
      <c r="BH84" s="91">
        <f t="shared" si="14"/>
        <v>4.4866681279683265</v>
      </c>
      <c r="BI84" s="91">
        <f t="shared" si="14"/>
        <v>1.2463450854054614</v>
      </c>
      <c r="BJ84" s="91">
        <f t="shared" si="14"/>
        <v>3.9970222471331431</v>
      </c>
      <c r="BK84" s="91">
        <f t="shared" si="14"/>
        <v>1.2278015594686149</v>
      </c>
      <c r="BL84" s="91">
        <f t="shared" si="14"/>
        <v>22.362722426741023</v>
      </c>
      <c r="BM84" s="91">
        <f t="shared" si="14"/>
        <v>10.451222049211934</v>
      </c>
      <c r="BN84" s="91">
        <f t="shared" si="14"/>
        <v>5.2013743622249491</v>
      </c>
    </row>
    <row r="85" spans="1:66"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4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4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</row>
    <row r="86" spans="1:66">
      <c r="A86" s="41" t="s">
        <v>214</v>
      </c>
    </row>
    <row r="87" spans="1:66">
      <c r="A87" s="41" t="s">
        <v>117</v>
      </c>
      <c r="C87" s="91">
        <f>_xlfn.STDEV.S(C63,C69)</f>
        <v>0.16468923111142675</v>
      </c>
      <c r="D87" s="91">
        <f t="shared" ref="D87:BN90" si="16">_xlfn.STDEV.S(D63,D69)</f>
        <v>7.3305160583895506E-3</v>
      </c>
      <c r="E87" s="91">
        <f t="shared" si="16"/>
        <v>2.8148336621805378E-2</v>
      </c>
      <c r="F87" s="91">
        <f t="shared" si="16"/>
        <v>4.4291713544333235E-2</v>
      </c>
      <c r="G87" s="91">
        <f t="shared" si="16"/>
        <v>3.4551750417409297E-3</v>
      </c>
      <c r="H87" s="91">
        <f t="shared" si="16"/>
        <v>0.11705905241037862</v>
      </c>
      <c r="I87" s="91">
        <f t="shared" si="16"/>
        <v>4.417453839916629E-2</v>
      </c>
      <c r="J87" s="91">
        <f t="shared" si="16"/>
        <v>0.13889885961145468</v>
      </c>
      <c r="K87" s="91">
        <f t="shared" si="16"/>
        <v>3.8631390735792678E-2</v>
      </c>
      <c r="L87" s="91">
        <f t="shared" si="16"/>
        <v>2.9349281688189365E-3</v>
      </c>
      <c r="M87" s="91">
        <f t="shared" si="16"/>
        <v>0</v>
      </c>
      <c r="N87" s="91">
        <f t="shared" si="16"/>
        <v>0.24154183209376417</v>
      </c>
      <c r="O87" s="94"/>
      <c r="P87" s="91">
        <f t="shared" si="16"/>
        <v>0.67733239743609563</v>
      </c>
      <c r="Q87" s="91">
        <f t="shared" si="16"/>
        <v>0.99255785474620661</v>
      </c>
      <c r="R87" s="91">
        <f t="shared" si="16"/>
        <v>4.6766813993748952</v>
      </c>
      <c r="S87" s="91">
        <f t="shared" si="16"/>
        <v>1.2848965655625055</v>
      </c>
      <c r="T87" s="91">
        <f t="shared" si="16"/>
        <v>2.0941126020508678</v>
      </c>
      <c r="U87" s="91">
        <f t="shared" si="16"/>
        <v>2.4765276826706164</v>
      </c>
      <c r="V87" s="91">
        <f t="shared" si="16"/>
        <v>0.40003229222691128</v>
      </c>
      <c r="W87" s="91">
        <f t="shared" si="16"/>
        <v>3.9943372788547853</v>
      </c>
      <c r="X87" s="91">
        <f t="shared" si="16"/>
        <v>0.44312618492438577</v>
      </c>
      <c r="Y87" s="91">
        <f t="shared" si="16"/>
        <v>1.1558363598487327</v>
      </c>
      <c r="Z87" s="91">
        <f t="shared" si="16"/>
        <v>10.846298166990209</v>
      </c>
      <c r="AA87" s="94"/>
      <c r="AB87" s="91">
        <f t="shared" si="16"/>
        <v>4.5870522709180895E-3</v>
      </c>
      <c r="AC87" s="91">
        <f t="shared" si="16"/>
        <v>6.2823571189355878</v>
      </c>
      <c r="AD87" s="91">
        <f t="shared" si="16"/>
        <v>5.9809781017465973</v>
      </c>
      <c r="AE87" s="91">
        <f t="shared" si="16"/>
        <v>4.505561900332542E-3</v>
      </c>
      <c r="AF87" s="91">
        <f t="shared" si="16"/>
        <v>0.13176137307366023</v>
      </c>
      <c r="AG87" s="91">
        <f t="shared" si="16"/>
        <v>2.3690214580233691</v>
      </c>
      <c r="AH87" s="91">
        <f t="shared" si="16"/>
        <v>1.9045951038162041</v>
      </c>
      <c r="AI87" s="91">
        <f t="shared" si="16"/>
        <v>3.4603451645841026</v>
      </c>
      <c r="AJ87" s="91">
        <f t="shared" si="16"/>
        <v>3.2375617994655705</v>
      </c>
      <c r="AK87" s="91">
        <f t="shared" si="16"/>
        <v>0.77425426118793128</v>
      </c>
      <c r="AL87" s="91" t="e">
        <f t="shared" si="16"/>
        <v>#DIV/0!</v>
      </c>
      <c r="AM87" s="91">
        <f t="shared" si="16"/>
        <v>4.4746440590135999</v>
      </c>
      <c r="AN87" s="91">
        <f t="shared" si="16"/>
        <v>3.6723033946217196</v>
      </c>
      <c r="AO87" s="91">
        <f t="shared" si="16"/>
        <v>0.27798780226974829</v>
      </c>
      <c r="AP87" s="91">
        <f t="shared" si="16"/>
        <v>5.4483989343682131</v>
      </c>
      <c r="AQ87" s="91">
        <f t="shared" si="16"/>
        <v>7.3211053890694766E-2</v>
      </c>
      <c r="AR87" s="91" t="e">
        <f t="shared" si="16"/>
        <v>#DIV/0!</v>
      </c>
      <c r="AS87" s="91" t="e">
        <f t="shared" si="16"/>
        <v>#DIV/0!</v>
      </c>
      <c r="AT87" s="91">
        <f t="shared" si="16"/>
        <v>1.3456014016631329E-2</v>
      </c>
      <c r="AU87" s="91">
        <f t="shared" si="16"/>
        <v>6.6502933851661252</v>
      </c>
      <c r="AV87" s="91">
        <f t="shared" si="16"/>
        <v>0.59917185351955482</v>
      </c>
      <c r="AW87" s="91">
        <f t="shared" si="16"/>
        <v>0.51616833427198694</v>
      </c>
      <c r="AX87" s="91">
        <f t="shared" si="16"/>
        <v>4.4799106374837687E-2</v>
      </c>
      <c r="AY87" s="91">
        <f t="shared" si="16"/>
        <v>3.5851429291270724</v>
      </c>
      <c r="AZ87" s="91">
        <f t="shared" si="16"/>
        <v>2.9649306912366214E-2</v>
      </c>
      <c r="BA87" s="91">
        <f t="shared" si="16"/>
        <v>7.2141037054329338E-3</v>
      </c>
      <c r="BB87" s="91">
        <f t="shared" si="16"/>
        <v>0.26601716952705096</v>
      </c>
      <c r="BC87" s="91">
        <f t="shared" si="16"/>
        <v>4.1303723333177347E-3</v>
      </c>
      <c r="BD87" s="91">
        <f t="shared" si="16"/>
        <v>0.13036267867080839</v>
      </c>
      <c r="BE87" s="91">
        <f t="shared" si="16"/>
        <v>1.6540500404159456E-2</v>
      </c>
      <c r="BF87" s="91">
        <f t="shared" si="16"/>
        <v>1.3170285008478328E-2</v>
      </c>
      <c r="BG87" s="91">
        <f t="shared" si="16"/>
        <v>1.2322042768956775E-2</v>
      </c>
      <c r="BH87" s="91">
        <f t="shared" si="16"/>
        <v>3.553251584772666E-2</v>
      </c>
      <c r="BI87" s="91">
        <f t="shared" si="16"/>
        <v>3.3983551903825311E-4</v>
      </c>
      <c r="BJ87" s="91">
        <f t="shared" si="16"/>
        <v>4.9897232488954349E-2</v>
      </c>
      <c r="BK87" s="91">
        <f t="shared" si="16"/>
        <v>6.4773808571249689E-2</v>
      </c>
      <c r="BL87" s="91">
        <f t="shared" si="16"/>
        <v>1.2999697378642905</v>
      </c>
      <c r="BM87" s="91">
        <f t="shared" si="16"/>
        <v>0.19157020882858833</v>
      </c>
      <c r="BN87" s="91">
        <f t="shared" si="16"/>
        <v>1.6973359132943754E-2</v>
      </c>
    </row>
    <row r="88" spans="1:66">
      <c r="A88" s="41" t="s">
        <v>67</v>
      </c>
      <c r="C88" s="91">
        <f t="shared" ref="C88:R90" si="17">_xlfn.STDEV.S(C64,C70)</f>
        <v>0.50930164012450097</v>
      </c>
      <c r="D88" s="91">
        <f t="shared" si="17"/>
        <v>1.2718692718465196E-2</v>
      </c>
      <c r="E88" s="91">
        <f t="shared" si="17"/>
        <v>0.55874851046654361</v>
      </c>
      <c r="F88" s="91">
        <f t="shared" si="17"/>
        <v>7.6431027901965917E-2</v>
      </c>
      <c r="G88" s="91">
        <f t="shared" si="17"/>
        <v>1.9327762236083623E-2</v>
      </c>
      <c r="H88" s="91">
        <f t="shared" si="17"/>
        <v>0.1831984524084557</v>
      </c>
      <c r="I88" s="91">
        <f t="shared" si="17"/>
        <v>8.9007528629015384E-2</v>
      </c>
      <c r="J88" s="91">
        <f t="shared" si="17"/>
        <v>0.12178907233557182</v>
      </c>
      <c r="K88" s="91">
        <f t="shared" si="17"/>
        <v>1.5703822631650626E-3</v>
      </c>
      <c r="L88" s="91">
        <f t="shared" si="17"/>
        <v>1.8376930358068909E-4</v>
      </c>
      <c r="M88" s="91">
        <f t="shared" si="17"/>
        <v>0</v>
      </c>
      <c r="N88" s="91">
        <f t="shared" si="17"/>
        <v>0.41294108953373349</v>
      </c>
      <c r="O88" s="94"/>
      <c r="P88" s="91">
        <f t="shared" si="17"/>
        <v>0.58829258221662173</v>
      </c>
      <c r="Q88" s="91">
        <f t="shared" si="17"/>
        <v>2.3860766843452863</v>
      </c>
      <c r="R88" s="91">
        <f t="shared" si="16"/>
        <v>2.2243662667790209</v>
      </c>
      <c r="S88" s="91">
        <f t="shared" si="16"/>
        <v>1.8194593477133307</v>
      </c>
      <c r="T88" s="91">
        <f t="shared" si="16"/>
        <v>0.94110438011404485</v>
      </c>
      <c r="U88" s="91">
        <f t="shared" si="16"/>
        <v>1.2512514569324749</v>
      </c>
      <c r="V88" s="91">
        <f t="shared" si="16"/>
        <v>5.4628161241199775</v>
      </c>
      <c r="W88" s="91">
        <f t="shared" si="16"/>
        <v>3.5926119862249934</v>
      </c>
      <c r="X88" s="91">
        <f t="shared" si="16"/>
        <v>4.1503859187176396E-2</v>
      </c>
      <c r="Y88" s="91">
        <f t="shared" si="16"/>
        <v>6.9817872769979434</v>
      </c>
      <c r="Z88" s="91">
        <f t="shared" si="16"/>
        <v>14.399050296309655</v>
      </c>
      <c r="AA88" s="94"/>
      <c r="AB88" s="91">
        <f t="shared" si="16"/>
        <v>1.6881803554283207E-2</v>
      </c>
      <c r="AC88" s="91">
        <f t="shared" si="16"/>
        <v>3.1323544328126052</v>
      </c>
      <c r="AD88" s="91">
        <f t="shared" si="16"/>
        <v>1.5525466880180603</v>
      </c>
      <c r="AE88" s="91">
        <f t="shared" si="16"/>
        <v>1.6882840025779638E-2</v>
      </c>
      <c r="AF88" s="91">
        <f t="shared" si="16"/>
        <v>1.2849732410851127E-2</v>
      </c>
      <c r="AG88" s="91">
        <f t="shared" si="16"/>
        <v>2.4321265909762988</v>
      </c>
      <c r="AH88" s="91">
        <f t="shared" si="16"/>
        <v>0.14161513678906745</v>
      </c>
      <c r="AI88" s="91">
        <f t="shared" si="16"/>
        <v>1.2794696647631472</v>
      </c>
      <c r="AJ88" s="91">
        <f t="shared" si="16"/>
        <v>6.8764861832058397</v>
      </c>
      <c r="AK88" s="91">
        <f t="shared" si="16"/>
        <v>0.77837491701212125</v>
      </c>
      <c r="AL88" s="91" t="e">
        <f t="shared" si="16"/>
        <v>#DIV/0!</v>
      </c>
      <c r="AM88" s="91">
        <f t="shared" si="16"/>
        <v>2.0710599874510547</v>
      </c>
      <c r="AN88" s="91">
        <f t="shared" si="16"/>
        <v>0.81562028731815772</v>
      </c>
      <c r="AO88" s="91">
        <f t="shared" si="16"/>
        <v>0.54988738665302705</v>
      </c>
      <c r="AP88" s="91">
        <f t="shared" si="16"/>
        <v>8.0522044550100702</v>
      </c>
      <c r="AQ88" s="91">
        <f t="shared" si="16"/>
        <v>0.78338560355644427</v>
      </c>
      <c r="AR88" s="91" t="e">
        <f t="shared" si="16"/>
        <v>#DIV/0!</v>
      </c>
      <c r="AS88" s="91" t="e">
        <f t="shared" si="16"/>
        <v>#DIV/0!</v>
      </c>
      <c r="AT88" s="91" t="e">
        <f t="shared" si="16"/>
        <v>#DIV/0!</v>
      </c>
      <c r="AU88" s="91">
        <f t="shared" si="16"/>
        <v>16.851934786088155</v>
      </c>
      <c r="AV88" s="91">
        <f t="shared" si="16"/>
        <v>0.30034903487112274</v>
      </c>
      <c r="AW88" s="91">
        <f t="shared" si="16"/>
        <v>0.65669359918417891</v>
      </c>
      <c r="AX88" s="91" t="e">
        <f t="shared" si="16"/>
        <v>#DIV/0!</v>
      </c>
      <c r="AY88" s="91">
        <f t="shared" si="16"/>
        <v>8.365180014923769E-2</v>
      </c>
      <c r="AZ88" s="91">
        <f t="shared" si="16"/>
        <v>7.2104777782864139E-4</v>
      </c>
      <c r="BA88" s="91">
        <f t="shared" si="16"/>
        <v>7.1243451286559789E-2</v>
      </c>
      <c r="BB88" s="91" t="e">
        <f t="shared" si="16"/>
        <v>#DIV/0!</v>
      </c>
      <c r="BC88" s="91" t="e">
        <f t="shared" si="16"/>
        <v>#DIV/0!</v>
      </c>
      <c r="BD88" s="91" t="e">
        <f t="shared" si="16"/>
        <v>#DIV/0!</v>
      </c>
      <c r="BE88" s="91" t="e">
        <f t="shared" si="16"/>
        <v>#DIV/0!</v>
      </c>
      <c r="BF88" s="91" t="e">
        <f t="shared" si="16"/>
        <v>#DIV/0!</v>
      </c>
      <c r="BG88" s="91" t="e">
        <f t="shared" si="16"/>
        <v>#DIV/0!</v>
      </c>
      <c r="BH88" s="91">
        <f t="shared" si="16"/>
        <v>7.28756555003294E-2</v>
      </c>
      <c r="BI88" s="91">
        <f t="shared" si="16"/>
        <v>7.4414149885119296E-2</v>
      </c>
      <c r="BJ88" s="91" t="e">
        <f t="shared" si="16"/>
        <v>#DIV/0!</v>
      </c>
      <c r="BK88" s="91" t="e">
        <f t="shared" si="16"/>
        <v>#DIV/0!</v>
      </c>
      <c r="BL88" s="91">
        <f t="shared" si="16"/>
        <v>3.6449938151842041</v>
      </c>
      <c r="BM88" s="91">
        <f t="shared" si="16"/>
        <v>3.3154849862800123E-2</v>
      </c>
      <c r="BN88" s="91">
        <f t="shared" si="16"/>
        <v>0.24939872478723613</v>
      </c>
    </row>
    <row r="89" spans="1:66">
      <c r="A89" s="41" t="s">
        <v>200</v>
      </c>
      <c r="C89" s="91">
        <f t="shared" si="17"/>
        <v>0.21367411572049058</v>
      </c>
      <c r="D89" s="91">
        <f t="shared" si="17"/>
        <v>2.9218774158183389E-2</v>
      </c>
      <c r="E89" s="91">
        <f t="shared" si="17"/>
        <v>0.33727191910758009</v>
      </c>
      <c r="F89" s="91">
        <f t="shared" si="17"/>
        <v>5.8942543353299653E-2</v>
      </c>
      <c r="G89" s="91">
        <f t="shared" si="17"/>
        <v>2.7356010838698621E-2</v>
      </c>
      <c r="H89" s="91">
        <f t="shared" si="17"/>
        <v>0.12127237514714991</v>
      </c>
      <c r="I89" s="91">
        <f t="shared" si="17"/>
        <v>1.0671538510827958E-2</v>
      </c>
      <c r="J89" s="91">
        <f t="shared" si="17"/>
        <v>1.2135195980180006E-2</v>
      </c>
      <c r="K89" s="91">
        <f t="shared" si="17"/>
        <v>1.2699368441799577E-2</v>
      </c>
      <c r="L89" s="91">
        <f t="shared" si="17"/>
        <v>1.0491890934353081E-2</v>
      </c>
      <c r="M89" s="91">
        <f t="shared" si="17"/>
        <v>2.8284271247461926E-2</v>
      </c>
      <c r="N89" s="91">
        <f t="shared" si="17"/>
        <v>0.1631752017513729</v>
      </c>
      <c r="O89" s="94"/>
      <c r="P89" s="91">
        <f t="shared" si="17"/>
        <v>3.2442780464836511</v>
      </c>
      <c r="Q89" s="91">
        <f t="shared" si="17"/>
        <v>4.3362345405669593</v>
      </c>
      <c r="R89" s="91">
        <f t="shared" si="17"/>
        <v>221.00144377285127</v>
      </c>
      <c r="S89" s="91">
        <f t="shared" si="16"/>
        <v>0.16203581213963153</v>
      </c>
      <c r="T89" s="91">
        <f t="shared" si="16"/>
        <v>12.573382670974546</v>
      </c>
      <c r="U89" s="91">
        <f t="shared" si="16"/>
        <v>4.5035650085999706</v>
      </c>
      <c r="V89" s="91">
        <f t="shared" si="16"/>
        <v>11.027885195102913</v>
      </c>
      <c r="W89" s="91">
        <f t="shared" si="16"/>
        <v>2.4076788639634343</v>
      </c>
      <c r="X89" s="91">
        <f t="shared" si="16"/>
        <v>0.97436449741399844</v>
      </c>
      <c r="Y89" s="91">
        <f t="shared" si="16"/>
        <v>15.488199511213695</v>
      </c>
      <c r="Z89" s="91">
        <f t="shared" si="16"/>
        <v>13.456789282683225</v>
      </c>
      <c r="AA89" s="94"/>
      <c r="AB89" s="91">
        <f t="shared" si="16"/>
        <v>3.7370150345946075E-2</v>
      </c>
      <c r="AC89" s="91">
        <f t="shared" si="16"/>
        <v>4.7793291450468045</v>
      </c>
      <c r="AD89" s="91">
        <f t="shared" si="16"/>
        <v>593.46538238097025</v>
      </c>
      <c r="AE89" s="91">
        <f t="shared" si="16"/>
        <v>1.5871364475043333E-2</v>
      </c>
      <c r="AF89" s="91">
        <f t="shared" si="16"/>
        <v>1.0987109450318191</v>
      </c>
      <c r="AG89" s="91">
        <f t="shared" si="16"/>
        <v>3.2706012836014349</v>
      </c>
      <c r="AH89" s="91">
        <f t="shared" si="16"/>
        <v>1.6283597486137746</v>
      </c>
      <c r="AI89" s="91">
        <f t="shared" si="16"/>
        <v>1.5185139760388251</v>
      </c>
      <c r="AJ89" s="91">
        <f t="shared" si="16"/>
        <v>6.9537622821803904</v>
      </c>
      <c r="AK89" s="91">
        <f t="shared" si="16"/>
        <v>1.2747824076569791</v>
      </c>
      <c r="AL89" s="91" t="e">
        <f t="shared" si="16"/>
        <v>#DIV/0!</v>
      </c>
      <c r="AM89" s="91">
        <f t="shared" si="16"/>
        <v>2.2397610473692837</v>
      </c>
      <c r="AN89" s="91">
        <f t="shared" si="16"/>
        <v>2.2547638757600601</v>
      </c>
      <c r="AO89" s="91">
        <f t="shared" si="16"/>
        <v>1.3105773469670077</v>
      </c>
      <c r="AP89" s="91">
        <f t="shared" si="16"/>
        <v>16.273950638415787</v>
      </c>
      <c r="AQ89" s="91" t="e">
        <f t="shared" si="16"/>
        <v>#DIV/0!</v>
      </c>
      <c r="AR89" s="91" t="e">
        <f t="shared" si="16"/>
        <v>#DIV/0!</v>
      </c>
      <c r="AS89" s="91" t="e">
        <f t="shared" si="16"/>
        <v>#DIV/0!</v>
      </c>
      <c r="AT89" s="91" t="e">
        <f t="shared" si="16"/>
        <v>#DIV/0!</v>
      </c>
      <c r="AU89" s="91">
        <f t="shared" si="16"/>
        <v>14.378164596099575</v>
      </c>
      <c r="AV89" s="91">
        <f t="shared" si="16"/>
        <v>0.32170270271178136</v>
      </c>
      <c r="AW89" s="91" t="e">
        <f t="shared" si="16"/>
        <v>#DIV/0!</v>
      </c>
      <c r="AX89" s="91" t="e">
        <f t="shared" si="16"/>
        <v>#DIV/0!</v>
      </c>
      <c r="AY89" s="91" t="e">
        <f t="shared" si="16"/>
        <v>#DIV/0!</v>
      </c>
      <c r="AZ89" s="91" t="e">
        <f t="shared" si="16"/>
        <v>#DIV/0!</v>
      </c>
      <c r="BA89" s="91">
        <f t="shared" si="16"/>
        <v>6.6392324001026085E-2</v>
      </c>
      <c r="BB89" s="91" t="e">
        <f t="shared" si="16"/>
        <v>#DIV/0!</v>
      </c>
      <c r="BC89" s="91" t="e">
        <f t="shared" si="16"/>
        <v>#DIV/0!</v>
      </c>
      <c r="BD89" s="91" t="e">
        <f t="shared" si="16"/>
        <v>#DIV/0!</v>
      </c>
      <c r="BE89" s="91" t="e">
        <f t="shared" si="16"/>
        <v>#DIV/0!</v>
      </c>
      <c r="BF89" s="91" t="e">
        <f t="shared" si="16"/>
        <v>#DIV/0!</v>
      </c>
      <c r="BG89" s="91" t="e">
        <f t="shared" si="16"/>
        <v>#DIV/0!</v>
      </c>
      <c r="BH89" s="91">
        <f t="shared" si="16"/>
        <v>0.20333661051610971</v>
      </c>
      <c r="BI89" s="91" t="e">
        <f t="shared" si="16"/>
        <v>#DIV/0!</v>
      </c>
      <c r="BJ89" s="91" t="e">
        <f t="shared" si="16"/>
        <v>#DIV/0!</v>
      </c>
      <c r="BK89" s="91" t="e">
        <f t="shared" si="16"/>
        <v>#DIV/0!</v>
      </c>
      <c r="BL89" s="91" t="e">
        <f t="shared" si="16"/>
        <v>#DIV/0!</v>
      </c>
      <c r="BM89" s="91">
        <f t="shared" si="16"/>
        <v>0.20761371421494473</v>
      </c>
      <c r="BN89" s="91">
        <f t="shared" si="16"/>
        <v>0.17041252566620291</v>
      </c>
    </row>
    <row r="90" spans="1:66">
      <c r="A90" s="41" t="s">
        <v>80</v>
      </c>
      <c r="C90" s="91">
        <f t="shared" si="17"/>
        <v>7.1413677955065688E-2</v>
      </c>
      <c r="D90" s="91">
        <f t="shared" si="16"/>
        <v>1.163286622282967E-3</v>
      </c>
      <c r="E90" s="91">
        <f t="shared" si="16"/>
        <v>8.1830855288710494E-2</v>
      </c>
      <c r="F90" s="91">
        <f t="shared" si="16"/>
        <v>5.7578534658840934E-2</v>
      </c>
      <c r="G90" s="91">
        <f t="shared" si="16"/>
        <v>3.135445990691313E-3</v>
      </c>
      <c r="H90" s="91">
        <f t="shared" si="16"/>
        <v>5.7743337319095932E-3</v>
      </c>
      <c r="I90" s="91">
        <f t="shared" si="16"/>
        <v>3.9866901638767873E-3</v>
      </c>
      <c r="J90" s="91">
        <f t="shared" si="16"/>
        <v>0.10634076592775223</v>
      </c>
      <c r="K90" s="91">
        <f t="shared" si="16"/>
        <v>1.5101316267737785E-2</v>
      </c>
      <c r="L90" s="91">
        <f t="shared" si="16"/>
        <v>2.5027202014444743E-3</v>
      </c>
      <c r="M90" s="91">
        <f t="shared" si="16"/>
        <v>0</v>
      </c>
      <c r="N90" s="91">
        <f t="shared" si="16"/>
        <v>0.13632484980490706</v>
      </c>
      <c r="O90" s="94"/>
      <c r="P90" s="91">
        <f t="shared" si="16"/>
        <v>0.4794301054626951</v>
      </c>
      <c r="Q90" s="91">
        <f t="shared" si="16"/>
        <v>5.2514922197526968</v>
      </c>
      <c r="R90" s="91">
        <f t="shared" si="16"/>
        <v>4.1824340419984285</v>
      </c>
      <c r="S90" s="91">
        <f t="shared" si="16"/>
        <v>1.0228491364961894</v>
      </c>
      <c r="T90" s="91">
        <f t="shared" si="16"/>
        <v>1.6840540830990789</v>
      </c>
      <c r="U90" s="91">
        <f t="shared" si="16"/>
        <v>0.66912622140838418</v>
      </c>
      <c r="V90" s="91">
        <f t="shared" si="16"/>
        <v>3.7315970820938573</v>
      </c>
      <c r="W90" s="91">
        <f t="shared" si="16"/>
        <v>0.30452914794840164</v>
      </c>
      <c r="X90" s="91">
        <f t="shared" si="16"/>
        <v>1.1577599725471546</v>
      </c>
      <c r="Y90" s="91">
        <f t="shared" si="16"/>
        <v>5.3148965589003723</v>
      </c>
      <c r="Z90" s="91">
        <f t="shared" si="16"/>
        <v>0.15680685448526963</v>
      </c>
      <c r="AA90" s="94"/>
      <c r="AB90" s="91">
        <f t="shared" si="16"/>
        <v>2.2664341683455054E-3</v>
      </c>
      <c r="AC90" s="91">
        <f t="shared" si="16"/>
        <v>0.48846278726983111</v>
      </c>
      <c r="AD90" s="91">
        <f t="shared" si="16"/>
        <v>3.2312990163878199</v>
      </c>
      <c r="AE90" s="91">
        <f t="shared" si="16"/>
        <v>4.7996718747926636E-4</v>
      </c>
      <c r="AF90" s="91">
        <f t="shared" si="16"/>
        <v>1.8567038280240689E-2</v>
      </c>
      <c r="AG90" s="91">
        <f t="shared" si="16"/>
        <v>1.2219068694762691</v>
      </c>
      <c r="AH90" s="91">
        <f t="shared" si="16"/>
        <v>1.5775161051087607</v>
      </c>
      <c r="AI90" s="91">
        <f t="shared" si="16"/>
        <v>0.27500576520652881</v>
      </c>
      <c r="AJ90" s="91">
        <f t="shared" si="16"/>
        <v>1.6682583341256203</v>
      </c>
      <c r="AK90" s="91">
        <f t="shared" si="16"/>
        <v>1.2427636348180779</v>
      </c>
      <c r="AL90" s="91" t="e">
        <f t="shared" si="16"/>
        <v>#DIV/0!</v>
      </c>
      <c r="AM90" s="91">
        <f t="shared" si="16"/>
        <v>17.681662621251999</v>
      </c>
      <c r="AN90" s="91">
        <f t="shared" si="16"/>
        <v>6.6395132765612028E-2</v>
      </c>
      <c r="AO90" s="91">
        <f t="shared" si="16"/>
        <v>0.86288467341475306</v>
      </c>
      <c r="AP90" s="91">
        <f t="shared" si="16"/>
        <v>5.5907180999021735</v>
      </c>
      <c r="AQ90" s="91">
        <f t="shared" si="16"/>
        <v>11.779382621682723</v>
      </c>
      <c r="AR90" s="91" t="e">
        <f t="shared" si="16"/>
        <v>#DIV/0!</v>
      </c>
      <c r="AS90" s="91" t="e">
        <f t="shared" si="16"/>
        <v>#DIV/0!</v>
      </c>
      <c r="AT90" s="91">
        <f t="shared" si="16"/>
        <v>0.13364255911611697</v>
      </c>
      <c r="AU90" s="91">
        <f t="shared" si="16"/>
        <v>4.8692263683719936</v>
      </c>
      <c r="AV90" s="91">
        <f t="shared" si="16"/>
        <v>0.49123754505272366</v>
      </c>
      <c r="AW90" s="91">
        <f t="shared" si="16"/>
        <v>1.554593223204066</v>
      </c>
      <c r="AX90" s="91" t="e">
        <f t="shared" si="16"/>
        <v>#DIV/0!</v>
      </c>
      <c r="AY90" s="91">
        <f t="shared" si="16"/>
        <v>1.3017573204746007</v>
      </c>
      <c r="AZ90" s="91">
        <f t="shared" si="16"/>
        <v>0.85230640341090846</v>
      </c>
      <c r="BA90" s="91">
        <f t="shared" si="16"/>
        <v>3.1500085036484667E-2</v>
      </c>
      <c r="BB90" s="91">
        <f t="shared" si="16"/>
        <v>0.1757636099411197</v>
      </c>
      <c r="BC90" s="91">
        <f t="shared" si="16"/>
        <v>0.36609202502947613</v>
      </c>
      <c r="BD90" s="91">
        <f t="shared" si="16"/>
        <v>0.56653307738260672</v>
      </c>
      <c r="BE90" s="91" t="e">
        <f t="shared" si="16"/>
        <v>#DIV/0!</v>
      </c>
      <c r="BF90" s="91" t="e">
        <f t="shared" si="16"/>
        <v>#DIV/0!</v>
      </c>
      <c r="BG90" s="91">
        <f t="shared" si="16"/>
        <v>0.12698477365073557</v>
      </c>
      <c r="BH90" s="91">
        <f t="shared" si="16"/>
        <v>0.6175158536029649</v>
      </c>
      <c r="BI90" s="91">
        <f t="shared" si="16"/>
        <v>2.5148535515611622E-2</v>
      </c>
      <c r="BJ90" s="91">
        <f t="shared" si="16"/>
        <v>0.46645903742688882</v>
      </c>
      <c r="BK90" s="91">
        <f t="shared" si="16"/>
        <v>5.4775516368604608E-2</v>
      </c>
      <c r="BL90" s="91">
        <f t="shared" si="16"/>
        <v>7.7237459478223975</v>
      </c>
      <c r="BM90" s="91">
        <f t="shared" si="16"/>
        <v>4.8660067973179268</v>
      </c>
      <c r="BN90" s="91">
        <f t="shared" si="16"/>
        <v>0.8099972630429112</v>
      </c>
    </row>
    <row r="93" spans="1:66">
      <c r="A93" s="41" t="s">
        <v>457</v>
      </c>
    </row>
    <row r="95" spans="1:66">
      <c r="A95" s="41" t="s">
        <v>204</v>
      </c>
    </row>
    <row r="96" spans="1:66">
      <c r="A96" s="41" t="s">
        <v>117</v>
      </c>
      <c r="C96" s="91">
        <v>52.545708157925397</v>
      </c>
      <c r="D96" s="91">
        <v>1.2852907071332</v>
      </c>
      <c r="E96" s="91">
        <v>14.401823510446167</v>
      </c>
      <c r="F96" s="91">
        <v>8.9697583252022088</v>
      </c>
      <c r="G96" s="91">
        <v>0.15701952616389256</v>
      </c>
      <c r="H96" s="91">
        <v>8.0145834921225099</v>
      </c>
      <c r="I96" s="91">
        <v>9.2168753851285903</v>
      </c>
      <c r="J96" s="91">
        <v>2.7559135779958726</v>
      </c>
      <c r="K96" s="91">
        <v>1.3834069808317273</v>
      </c>
      <c r="L96" s="91">
        <v>0.24931706332975295</v>
      </c>
      <c r="M96" s="91">
        <v>0.78</v>
      </c>
      <c r="N96" s="91">
        <v>99.759696726279316</v>
      </c>
      <c r="O96" s="94"/>
      <c r="P96" s="91">
        <v>28.850871197858687</v>
      </c>
      <c r="Q96" s="91">
        <v>205.20739316522474</v>
      </c>
      <c r="R96" s="91">
        <v>409.845471729743</v>
      </c>
      <c r="S96" s="91">
        <v>39.79233820720416</v>
      </c>
      <c r="T96" s="91">
        <v>140.98376273486457</v>
      </c>
      <c r="U96" s="91">
        <v>53.955185410380899</v>
      </c>
      <c r="V96" s="91">
        <v>80.947078453061096</v>
      </c>
      <c r="W96" s="91">
        <v>443.13167999999996</v>
      </c>
      <c r="X96" s="91">
        <v>23.819257481053455</v>
      </c>
      <c r="Y96" s="91">
        <v>140.77584141942648</v>
      </c>
      <c r="Z96" s="91">
        <v>504.94803699143614</v>
      </c>
      <c r="AA96" s="94"/>
      <c r="AB96" s="91">
        <v>1.2881798</v>
      </c>
      <c r="AC96" s="91">
        <v>203.35072</v>
      </c>
      <c r="AD96" s="91">
        <v>395.64525999999995</v>
      </c>
      <c r="AE96" s="91">
        <v>0.1468534</v>
      </c>
      <c r="AF96" s="91">
        <v>8.8537827999999994</v>
      </c>
      <c r="AG96" s="91">
        <v>38.206407999999996</v>
      </c>
      <c r="AH96" s="91">
        <v>137.43309300000001</v>
      </c>
      <c r="AI96" s="91">
        <v>62.687863800000002</v>
      </c>
      <c r="AJ96" s="91">
        <v>79.75818000000001</v>
      </c>
      <c r="AK96" s="91">
        <v>17.852224</v>
      </c>
      <c r="AL96" s="91">
        <v>0.97727799999999998</v>
      </c>
      <c r="AM96" s="91">
        <v>39.915962</v>
      </c>
      <c r="AN96" s="91">
        <v>443.13167999999996</v>
      </c>
      <c r="AO96" s="91">
        <v>23.524529999999999</v>
      </c>
      <c r="AP96" s="91">
        <v>143.66207999999997</v>
      </c>
      <c r="AQ96" s="91">
        <v>26.821923999999999</v>
      </c>
      <c r="AR96" s="91">
        <v>1.2311112</v>
      </c>
      <c r="AS96" s="91">
        <v>2.1371294000000001</v>
      </c>
      <c r="AT96" s="91">
        <v>1.1214027999999998</v>
      </c>
      <c r="AU96" s="91">
        <v>496.63324</v>
      </c>
      <c r="AV96" s="91">
        <v>38.621736000000006</v>
      </c>
      <c r="AW96" s="91">
        <v>64.988567999999987</v>
      </c>
      <c r="AX96" s="91">
        <v>7.2973173999999998</v>
      </c>
      <c r="AY96" s="91">
        <v>25.913731999999996</v>
      </c>
      <c r="AZ96" s="91">
        <v>5.0708228000000002</v>
      </c>
      <c r="BA96" s="91">
        <v>1.5081517999999998</v>
      </c>
      <c r="BB96" s="91">
        <v>4.5769072080000006</v>
      </c>
      <c r="BC96" s="91">
        <v>0.68867260000000008</v>
      </c>
      <c r="BD96" s="91">
        <v>4.0878795999999999</v>
      </c>
      <c r="BE96" s="91">
        <v>0.73989535000000006</v>
      </c>
      <c r="BF96" s="91">
        <v>2.0657369999999999</v>
      </c>
      <c r="BG96" s="91">
        <v>0.3204806</v>
      </c>
      <c r="BH96" s="91">
        <v>2.0607603999999999</v>
      </c>
      <c r="BI96" s="91">
        <v>0.30558979999999997</v>
      </c>
      <c r="BJ96" s="91">
        <v>3.4828404000000002</v>
      </c>
      <c r="BK96" s="91">
        <v>1.6144498</v>
      </c>
      <c r="BL96" s="91">
        <v>7.4287013999999996</v>
      </c>
      <c r="BM96" s="91">
        <v>8.8218363840000009</v>
      </c>
      <c r="BN96" s="91">
        <v>1.5647149999999999</v>
      </c>
    </row>
    <row r="97" spans="1:66">
      <c r="A97" s="41" t="s">
        <v>458</v>
      </c>
      <c r="C97" s="91">
        <v>43.676933799222219</v>
      </c>
      <c r="D97" s="91">
        <v>1.63760282476593</v>
      </c>
      <c r="E97" s="91">
        <v>17.854468703984146</v>
      </c>
      <c r="F97" s="91">
        <v>15.190694589843652</v>
      </c>
      <c r="G97" s="91">
        <v>0.1882378917944611</v>
      </c>
      <c r="H97" s="91">
        <v>7.590625295980125</v>
      </c>
      <c r="I97" s="91">
        <v>11.614487580626209</v>
      </c>
      <c r="J97" s="91">
        <v>1.30470594429797</v>
      </c>
      <c r="K97" s="91">
        <v>0.25969884577658869</v>
      </c>
      <c r="L97" s="91">
        <v>5.20917435658333E-2</v>
      </c>
      <c r="M97" s="91">
        <v>0.9</v>
      </c>
      <c r="N97" s="91">
        <v>100.26954721985712</v>
      </c>
      <c r="O97" s="94"/>
      <c r="P97" s="91">
        <v>34.636393447456669</v>
      </c>
      <c r="Q97" s="91">
        <v>652.929086815907</v>
      </c>
      <c r="R97" s="91">
        <v>63.110388250566857</v>
      </c>
      <c r="S97" s="91">
        <v>60.096959404253496</v>
      </c>
      <c r="T97" s="91">
        <v>30.247811899173598</v>
      </c>
      <c r="U97" s="91">
        <v>81.001212234663996</v>
      </c>
      <c r="V97" s="91">
        <v>146.22402521988528</v>
      </c>
      <c r="W97" s="91">
        <v>329.40719537072454</v>
      </c>
      <c r="X97" s="91">
        <v>10.317655325273821</v>
      </c>
      <c r="Y97" s="91">
        <v>48.663286690653415</v>
      </c>
      <c r="Z97" s="91">
        <v>67.244209866054646</v>
      </c>
      <c r="AA97" s="94"/>
      <c r="AB97" s="91">
        <v>1.6495952</v>
      </c>
      <c r="AC97" s="91">
        <v>649.5471</v>
      </c>
      <c r="AD97" s="91">
        <v>57.016190000000009</v>
      </c>
      <c r="AE97" s="91">
        <v>0.18532599999999999</v>
      </c>
      <c r="AF97" s="91">
        <v>15.25094</v>
      </c>
      <c r="AG97" s="91">
        <v>59.10107</v>
      </c>
      <c r="AH97" s="91">
        <v>26.429245500000004</v>
      </c>
      <c r="AI97" s="91">
        <v>82.551330000000007</v>
      </c>
      <c r="AJ97" s="91">
        <v>110.40219999999999</v>
      </c>
      <c r="AK97" s="91">
        <v>19.44605</v>
      </c>
      <c r="AL97" s="91">
        <v>0.92317680000000002</v>
      </c>
      <c r="AM97" s="91">
        <v>6.4187429999999992</v>
      </c>
      <c r="AN97" s="91">
        <v>329.12290000000002</v>
      </c>
      <c r="AO97" s="91">
        <v>10.613149999999999</v>
      </c>
      <c r="AP97" s="91">
        <v>35.862450000000003</v>
      </c>
      <c r="AQ97" s="91">
        <v>2.9401329999999999</v>
      </c>
      <c r="AR97" s="91">
        <v>0.51789799999999997</v>
      </c>
      <c r="AS97" s="91">
        <v>0.51700999999999997</v>
      </c>
      <c r="AT97" s="91">
        <v>0.30908580000000002</v>
      </c>
      <c r="AU97" s="91">
        <v>66.960930000000005</v>
      </c>
      <c r="AV97" s="91">
        <v>3.4837700000000003</v>
      </c>
      <c r="AW97" s="91">
        <v>7.9463689999999998</v>
      </c>
      <c r="AX97" s="91">
        <v>1.1761089999999998</v>
      </c>
      <c r="AY97" s="91">
        <v>5.2828059999999999</v>
      </c>
      <c r="AZ97" s="91">
        <v>1.4454199999999999</v>
      </c>
      <c r="BA97" s="91">
        <v>0.60352799999999995</v>
      </c>
      <c r="BB97" s="91">
        <v>1.4586205000000001</v>
      </c>
      <c r="BC97" s="91">
        <v>0.28666779999999997</v>
      </c>
      <c r="BD97" s="91">
        <v>1.830395</v>
      </c>
      <c r="BE97" s="91">
        <v>0.34397674000000006</v>
      </c>
      <c r="BF97" s="91">
        <v>0.99483600000000005</v>
      </c>
      <c r="BG97" s="91">
        <v>0.14666799999999999</v>
      </c>
      <c r="BH97" s="91">
        <v>0.98302699999999998</v>
      </c>
      <c r="BI97" s="91">
        <v>0.14963199999999999</v>
      </c>
      <c r="BJ97" s="91">
        <v>0.9425</v>
      </c>
      <c r="BK97" s="91">
        <v>0.2042957</v>
      </c>
      <c r="BL97" s="91">
        <v>2.5938569999999999</v>
      </c>
      <c r="BM97" s="91">
        <v>0.55192839999999999</v>
      </c>
      <c r="BN97" s="91">
        <v>0.12091</v>
      </c>
    </row>
    <row r="98" spans="1:66">
      <c r="A98" s="41" t="s">
        <v>80</v>
      </c>
      <c r="C98" s="91">
        <v>76.038311777029307</v>
      </c>
      <c r="D98" s="91">
        <v>9.7511756067521715E-2</v>
      </c>
      <c r="E98" s="91">
        <v>11.9405123957473</v>
      </c>
      <c r="F98" s="91">
        <v>1.97764432468995</v>
      </c>
      <c r="G98" s="91">
        <v>2.3811069637718001E-2</v>
      </c>
      <c r="H98" s="91">
        <v>0.14057505267818499</v>
      </c>
      <c r="I98" s="91">
        <v>0.76529043977043099</v>
      </c>
      <c r="J98" s="91">
        <v>3.3646836749498314</v>
      </c>
      <c r="K98" s="91">
        <v>5.0555597281777365</v>
      </c>
      <c r="L98" s="91">
        <v>1.7030234743559899E-2</v>
      </c>
      <c r="M98" s="91">
        <v>0.5</v>
      </c>
      <c r="N98" s="91">
        <v>99.920930453491536</v>
      </c>
      <c r="O98" s="94"/>
      <c r="P98" s="91">
        <v>0.81951951405686951</v>
      </c>
      <c r="Q98" s="91">
        <v>4.8043930025239332</v>
      </c>
      <c r="R98" s="91">
        <v>17.324615990513401</v>
      </c>
      <c r="S98" s="91">
        <v>1.2423207210673901</v>
      </c>
      <c r="T98" s="91">
        <v>10.594004164413001</v>
      </c>
      <c r="U98" s="91">
        <v>16.692201116279001</v>
      </c>
      <c r="V98" s="91">
        <v>57.195423689401999</v>
      </c>
      <c r="W98" s="91">
        <v>7.3591212271333291</v>
      </c>
      <c r="X98" s="91">
        <v>146.28692788341846</v>
      </c>
      <c r="Y98" s="91">
        <v>295.65904521501437</v>
      </c>
      <c r="Z98" s="91">
        <v>116.58376527954201</v>
      </c>
      <c r="AA98" s="94"/>
      <c r="AB98" s="91">
        <v>0.10225380000000001</v>
      </c>
      <c r="AC98" s="91">
        <v>2.696542</v>
      </c>
      <c r="AD98" s="91">
        <v>13.497674999999999</v>
      </c>
      <c r="AE98" s="91">
        <v>1.5917500000000001E-2</v>
      </c>
      <c r="AF98" s="91">
        <v>1.9325829999999999</v>
      </c>
      <c r="AG98" s="91">
        <v>1.09025699999999</v>
      </c>
      <c r="AH98" s="91">
        <v>7.1030835000000003</v>
      </c>
      <c r="AI98" s="91">
        <v>11.3501835</v>
      </c>
      <c r="AJ98" s="91">
        <v>53.524240000000006</v>
      </c>
      <c r="AK98" s="91">
        <v>30.105899999999998</v>
      </c>
      <c r="AL98" s="91">
        <v>0.68717200000000001</v>
      </c>
      <c r="AM98" s="91">
        <v>323.34985</v>
      </c>
      <c r="AN98" s="91">
        <v>7.8841774999999998</v>
      </c>
      <c r="AO98" s="91">
        <v>141.66480000000001</v>
      </c>
      <c r="AP98" s="91">
        <v>302.35564999999997</v>
      </c>
      <c r="AQ98" s="91">
        <v>51.520769999999999</v>
      </c>
      <c r="AR98" s="91">
        <v>3.3585740000000004</v>
      </c>
      <c r="AS98" s="91">
        <v>2.8927885</v>
      </c>
      <c r="AT98" s="91">
        <v>1.0878410000000001</v>
      </c>
      <c r="AU98" s="91">
        <v>107.93740000000001</v>
      </c>
      <c r="AV98" s="91">
        <v>105.76035</v>
      </c>
      <c r="AW98" s="91">
        <v>190.70464999999999</v>
      </c>
      <c r="AX98" s="91">
        <v>20.971500000000002</v>
      </c>
      <c r="AY98" s="91">
        <v>70.116730000000004</v>
      </c>
      <c r="AZ98" s="91">
        <v>15.412000000000001</v>
      </c>
      <c r="BA98" s="91">
        <v>0.32023450000000003</v>
      </c>
      <c r="BB98" s="91">
        <v>13.791946500000002</v>
      </c>
      <c r="BC98" s="91">
        <v>2.5718375000000004</v>
      </c>
      <c r="BD98" s="91">
        <v>18.589205</v>
      </c>
      <c r="BE98" s="91">
        <v>3.8238368900000004</v>
      </c>
      <c r="BF98" s="91">
        <v>12.119954999999999</v>
      </c>
      <c r="BG98" s="91">
        <v>2.0844720000000003</v>
      </c>
      <c r="BH98" s="91">
        <v>14.435139999999999</v>
      </c>
      <c r="BI98" s="91">
        <v>2.083345</v>
      </c>
      <c r="BJ98" s="91">
        <v>11.962000000000002</v>
      </c>
      <c r="BK98" s="91">
        <v>4.5012059999999998</v>
      </c>
      <c r="BL98" s="91">
        <v>36.924700000000001</v>
      </c>
      <c r="BM98" s="91">
        <v>49.573204400000002</v>
      </c>
      <c r="BN98" s="91">
        <v>15.431139999999999</v>
      </c>
    </row>
    <row r="100" spans="1:66">
      <c r="A100" s="41" t="s">
        <v>116</v>
      </c>
    </row>
    <row r="101" spans="1:66">
      <c r="A101" s="41" t="s">
        <v>117</v>
      </c>
      <c r="C101" s="92">
        <v>52.16</v>
      </c>
      <c r="D101" s="92">
        <v>1.3</v>
      </c>
      <c r="E101" s="92">
        <v>14.51</v>
      </c>
      <c r="F101" s="92">
        <v>9.1</v>
      </c>
      <c r="G101" s="92">
        <v>0.15</v>
      </c>
      <c r="H101" s="92">
        <v>7.75</v>
      </c>
      <c r="I101" s="92">
        <v>9.23</v>
      </c>
      <c r="J101" s="92">
        <v>2.74</v>
      </c>
      <c r="K101" s="92">
        <v>1.42</v>
      </c>
      <c r="L101" s="92">
        <v>0.25</v>
      </c>
      <c r="M101" s="92">
        <v>0.78</v>
      </c>
      <c r="N101" s="92">
        <v>99.39</v>
      </c>
      <c r="P101" s="91">
        <v>27.9</v>
      </c>
      <c r="Q101" s="91">
        <v>206</v>
      </c>
      <c r="R101" s="91">
        <v>415</v>
      </c>
      <c r="S101" s="91">
        <v>39.5</v>
      </c>
      <c r="T101" s="91">
        <v>134</v>
      </c>
      <c r="U101" s="91">
        <v>55</v>
      </c>
      <c r="V101" s="91">
        <v>82</v>
      </c>
      <c r="W101" s="91">
        <v>443</v>
      </c>
      <c r="X101" s="91">
        <v>24</v>
      </c>
      <c r="Y101" s="91">
        <v>146</v>
      </c>
      <c r="Z101" s="91">
        <v>497</v>
      </c>
      <c r="AA101" s="94"/>
      <c r="AB101" s="91">
        <v>1.3</v>
      </c>
      <c r="AC101" s="91">
        <v>206</v>
      </c>
      <c r="AD101" s="91">
        <v>415</v>
      </c>
      <c r="AE101" s="91">
        <v>0.15</v>
      </c>
      <c r="AF101" s="91">
        <v>9.1</v>
      </c>
      <c r="AG101" s="91">
        <v>39.5</v>
      </c>
      <c r="AH101" s="91">
        <v>134</v>
      </c>
      <c r="AI101" s="91">
        <v>55</v>
      </c>
      <c r="AJ101" s="91">
        <v>82</v>
      </c>
      <c r="AK101" s="91">
        <v>18</v>
      </c>
      <c r="AL101" s="91" t="s">
        <v>283</v>
      </c>
      <c r="AM101" s="91">
        <v>42</v>
      </c>
      <c r="AN101" s="91">
        <v>443</v>
      </c>
      <c r="AO101" s="91">
        <v>24</v>
      </c>
      <c r="AP101" s="91">
        <v>146</v>
      </c>
      <c r="AQ101" s="91">
        <v>27</v>
      </c>
      <c r="AR101" s="91">
        <v>1.2897917848197342</v>
      </c>
      <c r="AS101" s="91">
        <v>2.4535663195729533</v>
      </c>
      <c r="AT101" s="91">
        <v>1.2</v>
      </c>
      <c r="AU101" s="91">
        <v>497</v>
      </c>
      <c r="AV101" s="91">
        <v>38.1</v>
      </c>
      <c r="AW101" s="91">
        <v>66.099999999999994</v>
      </c>
      <c r="AX101" s="91">
        <v>7.3</v>
      </c>
      <c r="AY101" s="91">
        <v>25.5</v>
      </c>
      <c r="AZ101" s="91">
        <v>5.0199999999999996</v>
      </c>
      <c r="BA101" s="91">
        <v>1.47</v>
      </c>
      <c r="BB101" s="91">
        <v>4.54</v>
      </c>
      <c r="BC101" s="91">
        <v>0.69</v>
      </c>
      <c r="BD101" s="91">
        <v>4.1900000000000004</v>
      </c>
      <c r="BE101" s="91">
        <v>0.72</v>
      </c>
      <c r="BF101" s="91">
        <v>2.1800000000000002</v>
      </c>
      <c r="BG101" s="91">
        <v>0.31</v>
      </c>
      <c r="BH101" s="91">
        <v>2.1</v>
      </c>
      <c r="BI101" s="91">
        <v>0.32</v>
      </c>
      <c r="BJ101" s="91">
        <v>3.48</v>
      </c>
      <c r="BK101" s="91">
        <v>1.6</v>
      </c>
      <c r="BL101" s="91">
        <v>7.2</v>
      </c>
      <c r="BM101" s="91">
        <v>8.8000000000000007</v>
      </c>
      <c r="BN101" s="91">
        <v>1.6</v>
      </c>
    </row>
    <row r="102" spans="1:66">
      <c r="A102" s="41" t="s">
        <v>458</v>
      </c>
      <c r="C102" s="92">
        <v>43.44</v>
      </c>
      <c r="D102" s="92">
        <v>1.62</v>
      </c>
      <c r="E102" s="92">
        <v>17.66</v>
      </c>
      <c r="F102" s="92">
        <v>15.16</v>
      </c>
      <c r="G102" s="92">
        <v>0.17</v>
      </c>
      <c r="H102" s="92">
        <v>7.83</v>
      </c>
      <c r="I102" s="92">
        <v>11.98</v>
      </c>
      <c r="J102" s="92">
        <v>1.23</v>
      </c>
      <c r="K102" s="92">
        <v>0.24</v>
      </c>
      <c r="L102" s="92">
        <v>0.05</v>
      </c>
      <c r="M102" s="92">
        <v>0.9</v>
      </c>
      <c r="N102" s="92">
        <v>100.28</v>
      </c>
      <c r="P102" s="91">
        <v>36.6</v>
      </c>
      <c r="Q102" s="91">
        <v>640</v>
      </c>
      <c r="R102" s="91">
        <v>59.3</v>
      </c>
      <c r="S102" s="91">
        <v>61.6</v>
      </c>
      <c r="T102" s="91">
        <v>25.4</v>
      </c>
      <c r="U102" s="91">
        <v>86.8</v>
      </c>
      <c r="V102" s="91">
        <v>111</v>
      </c>
      <c r="W102" s="91">
        <v>321</v>
      </c>
      <c r="X102" s="91">
        <v>10.8</v>
      </c>
      <c r="Y102" s="91">
        <v>33.5</v>
      </c>
      <c r="Z102" s="91">
        <v>63</v>
      </c>
      <c r="AA102" s="94"/>
      <c r="AB102" s="91">
        <v>1.62</v>
      </c>
      <c r="AC102" s="91">
        <v>640</v>
      </c>
      <c r="AD102" s="91">
        <v>59.3</v>
      </c>
      <c r="AE102" s="91">
        <v>0.17</v>
      </c>
      <c r="AF102" s="91">
        <v>15.16</v>
      </c>
      <c r="AG102" s="91">
        <v>61.6</v>
      </c>
      <c r="AH102" s="91">
        <v>25.4</v>
      </c>
      <c r="AI102" s="91">
        <v>86.8</v>
      </c>
      <c r="AJ102" s="91">
        <v>111</v>
      </c>
      <c r="AK102" s="91">
        <v>18.899999999999999</v>
      </c>
      <c r="AL102" s="91">
        <v>0.84</v>
      </c>
      <c r="AM102" s="91">
        <v>4</v>
      </c>
      <c r="AN102" s="91">
        <v>321</v>
      </c>
      <c r="AO102" s="91">
        <v>10.8</v>
      </c>
      <c r="AP102" s="91">
        <v>33.5</v>
      </c>
      <c r="AQ102" s="91">
        <v>2.8</v>
      </c>
      <c r="AR102" s="91">
        <v>0.45</v>
      </c>
      <c r="AS102" s="91">
        <v>0.36</v>
      </c>
      <c r="AT102" s="91">
        <v>0.27</v>
      </c>
      <c r="AU102" s="91">
        <v>63</v>
      </c>
      <c r="AV102" s="91">
        <v>3.74</v>
      </c>
      <c r="AW102" s="91">
        <v>7.86</v>
      </c>
      <c r="AX102" s="91">
        <v>1.1399999999999999</v>
      </c>
      <c r="AY102" s="91">
        <v>5.65</v>
      </c>
      <c r="AZ102" s="91">
        <v>1.49</v>
      </c>
      <c r="BA102" s="91">
        <v>0.63</v>
      </c>
      <c r="BB102" s="91">
        <v>1.63</v>
      </c>
      <c r="BC102" s="91">
        <v>0.31</v>
      </c>
      <c r="BD102" s="91">
        <v>1.53</v>
      </c>
      <c r="BE102" s="91">
        <v>0.32</v>
      </c>
      <c r="BF102" s="91">
        <v>1.07</v>
      </c>
      <c r="BG102" s="91">
        <v>0.15</v>
      </c>
      <c r="BH102" s="91">
        <v>0.97</v>
      </c>
      <c r="BI102" s="91">
        <v>0.15</v>
      </c>
      <c r="BJ102" s="91">
        <v>0.88</v>
      </c>
      <c r="BK102" s="91">
        <v>0.17</v>
      </c>
      <c r="BL102" s="91">
        <v>1.9</v>
      </c>
      <c r="BM102" s="91">
        <v>0.53</v>
      </c>
      <c r="BN102" s="91">
        <v>0.15</v>
      </c>
    </row>
    <row r="103" spans="1:66">
      <c r="A103" s="41" t="s">
        <v>80</v>
      </c>
      <c r="C103" s="91">
        <v>75.7</v>
      </c>
      <c r="D103" s="91">
        <v>0.09</v>
      </c>
      <c r="E103" s="91">
        <v>12.08</v>
      </c>
      <c r="F103" s="91">
        <v>2.02</v>
      </c>
      <c r="G103" s="91">
        <v>2.1000000000000001E-2</v>
      </c>
      <c r="H103" s="91">
        <v>0.06</v>
      </c>
      <c r="I103" s="91">
        <v>0.78284805906552501</v>
      </c>
      <c r="J103" s="91">
        <v>3.36</v>
      </c>
      <c r="K103" s="91">
        <v>4.99</v>
      </c>
      <c r="L103" s="91">
        <v>0.01</v>
      </c>
      <c r="M103" s="91">
        <v>0.51</v>
      </c>
      <c r="N103" s="91">
        <v>99.623848059065537</v>
      </c>
      <c r="P103" s="91">
        <v>1</v>
      </c>
      <c r="Q103" s="91">
        <v>2</v>
      </c>
      <c r="R103" s="91">
        <v>12</v>
      </c>
      <c r="S103" s="91">
        <v>4</v>
      </c>
      <c r="T103" s="91">
        <v>8</v>
      </c>
      <c r="U103" s="91">
        <v>12</v>
      </c>
      <c r="V103" s="91">
        <v>50</v>
      </c>
      <c r="W103" s="91">
        <v>10</v>
      </c>
      <c r="X103" s="91">
        <v>143</v>
      </c>
      <c r="Y103" s="91">
        <v>300</v>
      </c>
      <c r="Z103" s="91">
        <v>120</v>
      </c>
      <c r="AA103" s="94"/>
      <c r="AB103" s="91">
        <v>8.5000000000000006E-2</v>
      </c>
      <c r="AC103" s="91">
        <v>2</v>
      </c>
      <c r="AD103" s="91">
        <v>12</v>
      </c>
      <c r="AE103" s="91">
        <v>2.1000000000000001E-2</v>
      </c>
      <c r="AF103" s="91">
        <v>2.02</v>
      </c>
      <c r="AG103" s="91">
        <v>4</v>
      </c>
      <c r="AH103" s="91">
        <v>8</v>
      </c>
      <c r="AI103" s="91">
        <v>12</v>
      </c>
      <c r="AJ103" s="91">
        <v>50</v>
      </c>
      <c r="AK103" s="91">
        <v>27</v>
      </c>
      <c r="AL103" s="91" t="s">
        <v>283</v>
      </c>
      <c r="AM103" s="91">
        <v>320</v>
      </c>
      <c r="AN103" s="91">
        <v>10</v>
      </c>
      <c r="AO103" s="91">
        <v>143</v>
      </c>
      <c r="AP103" s="91">
        <v>300</v>
      </c>
      <c r="AQ103" s="91">
        <v>53</v>
      </c>
      <c r="AR103" s="91">
        <v>3</v>
      </c>
      <c r="AS103" s="91">
        <v>4</v>
      </c>
      <c r="AT103" s="91">
        <v>1</v>
      </c>
      <c r="AU103" s="91">
        <v>120</v>
      </c>
      <c r="AV103" s="91">
        <v>109</v>
      </c>
      <c r="AW103" s="91">
        <v>195</v>
      </c>
      <c r="AX103" s="91" t="s">
        <v>283</v>
      </c>
      <c r="AY103" s="91">
        <v>72</v>
      </c>
      <c r="AZ103" s="91">
        <v>15.8</v>
      </c>
      <c r="BA103" s="91">
        <v>0.35</v>
      </c>
      <c r="BB103" s="91">
        <v>14</v>
      </c>
      <c r="BC103" s="91">
        <v>3</v>
      </c>
      <c r="BD103" s="91">
        <v>17</v>
      </c>
      <c r="BE103" s="91" t="s">
        <v>283</v>
      </c>
      <c r="BF103" s="91" t="s">
        <v>283</v>
      </c>
      <c r="BG103" s="91">
        <v>2</v>
      </c>
      <c r="BH103" s="91">
        <v>14.2</v>
      </c>
      <c r="BI103" s="91">
        <v>2</v>
      </c>
      <c r="BJ103" s="91">
        <v>12</v>
      </c>
      <c r="BK103" s="91">
        <v>4.5</v>
      </c>
      <c r="BL103" s="91">
        <v>40</v>
      </c>
      <c r="BM103" s="91">
        <v>50</v>
      </c>
      <c r="BN103" s="91">
        <v>15</v>
      </c>
    </row>
    <row r="105" spans="1:66">
      <c r="A105" s="41" t="s">
        <v>205</v>
      </c>
      <c r="B105" s="3" t="s">
        <v>206</v>
      </c>
    </row>
    <row r="106" spans="1:66">
      <c r="A106" s="41" t="s">
        <v>117</v>
      </c>
      <c r="C106" s="91">
        <f>100*(C101-C96)/C101</f>
        <v>-0.73947116166679461</v>
      </c>
      <c r="D106" s="91">
        <f t="shared" ref="D106:BN108" si="18">100*(D101-D96)/D101</f>
        <v>1.1314840666769235</v>
      </c>
      <c r="E106" s="91">
        <f t="shared" si="18"/>
        <v>0.74553059651159481</v>
      </c>
      <c r="F106" s="91">
        <f t="shared" si="18"/>
        <v>1.4312271955801188</v>
      </c>
      <c r="G106" s="91">
        <f t="shared" si="18"/>
        <v>-4.6796841092617099</v>
      </c>
      <c r="H106" s="91">
        <f t="shared" si="18"/>
        <v>-3.4139805435162565</v>
      </c>
      <c r="I106" s="91">
        <f t="shared" si="18"/>
        <v>0.14219517737172421</v>
      </c>
      <c r="J106" s="91">
        <f t="shared" si="18"/>
        <v>-0.5807875180975306</v>
      </c>
      <c r="K106" s="91">
        <f t="shared" si="18"/>
        <v>2.5769731808642695</v>
      </c>
      <c r="L106" s="91">
        <f t="shared" si="18"/>
        <v>0.27317466809881896</v>
      </c>
      <c r="M106" s="91">
        <f t="shared" si="18"/>
        <v>0</v>
      </c>
      <c r="N106" s="91">
        <f t="shared" si="18"/>
        <v>-0.37196571715395427</v>
      </c>
      <c r="O106" s="94"/>
      <c r="P106" s="91">
        <f t="shared" si="18"/>
        <v>-3.4081404941171645</v>
      </c>
      <c r="Q106" s="91">
        <f t="shared" si="18"/>
        <v>0.38476059940546414</v>
      </c>
      <c r="R106" s="91">
        <f t="shared" si="18"/>
        <v>1.2420550048812056</v>
      </c>
      <c r="S106" s="91">
        <f t="shared" si="18"/>
        <v>-0.74009672709914043</v>
      </c>
      <c r="T106" s="91">
        <f t="shared" si="18"/>
        <v>-5.2117632349735592</v>
      </c>
      <c r="U106" s="91">
        <f t="shared" si="18"/>
        <v>1.8996628902165469</v>
      </c>
      <c r="V106" s="91">
        <f t="shared" si="18"/>
        <v>1.284050666998664</v>
      </c>
      <c r="W106" s="91">
        <f t="shared" si="18"/>
        <v>-2.9724604966130986E-2</v>
      </c>
      <c r="X106" s="91">
        <f t="shared" si="18"/>
        <v>0.75309382894393673</v>
      </c>
      <c r="Y106" s="91">
        <f t="shared" si="18"/>
        <v>3.5781908086119971</v>
      </c>
      <c r="Z106" s="91">
        <f t="shared" si="18"/>
        <v>-1.5992026139710545</v>
      </c>
      <c r="AA106" s="94"/>
      <c r="AB106" s="91">
        <f t="shared" si="18"/>
        <v>0.90924615384615826</v>
      </c>
      <c r="AC106" s="91">
        <f t="shared" si="18"/>
        <v>1.2860582524271866</v>
      </c>
      <c r="AD106" s="91">
        <f t="shared" si="18"/>
        <v>4.6637927710843492</v>
      </c>
      <c r="AE106" s="91">
        <f t="shared" si="18"/>
        <v>2.0977333333333332</v>
      </c>
      <c r="AF106" s="91">
        <f t="shared" si="18"/>
        <v>2.7056835164835191</v>
      </c>
      <c r="AG106" s="91">
        <f t="shared" si="18"/>
        <v>3.2749164556962125</v>
      </c>
      <c r="AH106" s="91">
        <f t="shared" si="18"/>
        <v>-2.5620097014925474</v>
      </c>
      <c r="AI106" s="91">
        <f t="shared" si="18"/>
        <v>-13.977934181818187</v>
      </c>
      <c r="AJ106" s="91">
        <f t="shared" si="18"/>
        <v>2.7339268292682806</v>
      </c>
      <c r="AK106" s="91">
        <f t="shared" si="18"/>
        <v>0.82097777777777969</v>
      </c>
      <c r="AL106" s="91" t="e">
        <f t="shared" si="18"/>
        <v>#VALUE!</v>
      </c>
      <c r="AM106" s="91">
        <f t="shared" si="18"/>
        <v>4.9619952380952368</v>
      </c>
      <c r="AN106" s="91">
        <f t="shared" si="18"/>
        <v>-2.9724604966130986E-2</v>
      </c>
      <c r="AO106" s="91">
        <f t="shared" si="18"/>
        <v>1.9811250000000058</v>
      </c>
      <c r="AP106" s="91">
        <f t="shared" si="18"/>
        <v>1.6013150684931681</v>
      </c>
      <c r="AQ106" s="91">
        <f t="shared" si="18"/>
        <v>0.65954074074074365</v>
      </c>
      <c r="AR106" s="91">
        <f t="shared" si="18"/>
        <v>4.5496168847079188</v>
      </c>
      <c r="AS106" s="91">
        <f t="shared" si="18"/>
        <v>12.897019210307286</v>
      </c>
      <c r="AT106" s="91">
        <f t="shared" si="18"/>
        <v>6.5497666666666792</v>
      </c>
      <c r="AU106" s="91">
        <f t="shared" si="18"/>
        <v>7.3794768611669878E-2</v>
      </c>
      <c r="AV106" s="91">
        <f t="shared" si="18"/>
        <v>-1.3693858267716645</v>
      </c>
      <c r="AW106" s="91">
        <f t="shared" si="18"/>
        <v>1.6814402420575005</v>
      </c>
      <c r="AX106" s="91">
        <f t="shared" si="18"/>
        <v>3.6747945205479172E-2</v>
      </c>
      <c r="AY106" s="91">
        <f t="shared" si="18"/>
        <v>-1.6224784313725333</v>
      </c>
      <c r="AZ106" s="91">
        <f t="shared" si="18"/>
        <v>-1.0124063745020042</v>
      </c>
      <c r="BA106" s="91">
        <f t="shared" si="18"/>
        <v>-2.5953605442176766</v>
      </c>
      <c r="BB106" s="91">
        <f t="shared" si="18"/>
        <v>-0.81293409691631235</v>
      </c>
      <c r="BC106" s="91">
        <f t="shared" si="18"/>
        <v>0.19237681159418371</v>
      </c>
      <c r="BD106" s="91">
        <f t="shared" si="18"/>
        <v>2.4372410501193422</v>
      </c>
      <c r="BE106" s="91">
        <f t="shared" si="18"/>
        <v>-2.7632430555555683</v>
      </c>
      <c r="BF106" s="91">
        <f t="shared" si="18"/>
        <v>5.2414220183486337</v>
      </c>
      <c r="BG106" s="91">
        <f t="shared" si="18"/>
        <v>-3.3808387096774215</v>
      </c>
      <c r="BH106" s="91">
        <f t="shared" si="18"/>
        <v>1.8685523809523881</v>
      </c>
      <c r="BI106" s="91">
        <f t="shared" si="18"/>
        <v>4.5031875000000126</v>
      </c>
      <c r="BJ106" s="91">
        <f t="shared" si="18"/>
        <v>-8.1620689655177797E-2</v>
      </c>
      <c r="BK106" s="91">
        <f t="shared" si="18"/>
        <v>-0.90311249999999732</v>
      </c>
      <c r="BL106" s="91">
        <f t="shared" si="18"/>
        <v>-3.1764083333333248</v>
      </c>
      <c r="BM106" s="91">
        <f t="shared" si="18"/>
        <v>-0.24814072727272962</v>
      </c>
      <c r="BN106" s="91">
        <f t="shared" si="18"/>
        <v>2.2053125000000144</v>
      </c>
    </row>
    <row r="107" spans="1:66">
      <c r="A107" s="41" t="s">
        <v>458</v>
      </c>
      <c r="C107" s="91">
        <f t="shared" ref="C107:R108" si="19">100*(C102-C97)/C102</f>
        <v>-0.54542771459995709</v>
      </c>
      <c r="D107" s="91">
        <f t="shared" si="19"/>
        <v>-1.0865941213536969</v>
      </c>
      <c r="E107" s="91">
        <f t="shared" si="19"/>
        <v>-1.1011817892647009</v>
      </c>
      <c r="F107" s="91">
        <f t="shared" si="19"/>
        <v>-0.20247090925891623</v>
      </c>
      <c r="G107" s="91">
        <f t="shared" si="19"/>
        <v>-10.728171643800639</v>
      </c>
      <c r="H107" s="91">
        <f t="shared" si="19"/>
        <v>3.0571481994875485</v>
      </c>
      <c r="I107" s="91">
        <f t="shared" si="19"/>
        <v>3.0510218645558558</v>
      </c>
      <c r="J107" s="91">
        <f t="shared" si="19"/>
        <v>-6.0736540079650458</v>
      </c>
      <c r="K107" s="91">
        <f t="shared" si="19"/>
        <v>-8.2078524069119592</v>
      </c>
      <c r="L107" s="91">
        <f t="shared" si="19"/>
        <v>-4.1834871316665936</v>
      </c>
      <c r="M107" s="91">
        <f t="shared" si="19"/>
        <v>0</v>
      </c>
      <c r="N107" s="91">
        <f t="shared" si="19"/>
        <v>1.0423594079461928E-2</v>
      </c>
      <c r="O107" s="94"/>
      <c r="P107" s="91">
        <f t="shared" si="19"/>
        <v>5.3650452255282302</v>
      </c>
      <c r="Q107" s="91">
        <f t="shared" si="19"/>
        <v>-2.0201698149854685</v>
      </c>
      <c r="R107" s="91">
        <f t="shared" si="18"/>
        <v>-6.4256125641936928</v>
      </c>
      <c r="S107" s="91">
        <f t="shared" si="18"/>
        <v>2.4400009671209495</v>
      </c>
      <c r="T107" s="91">
        <f t="shared" si="18"/>
        <v>-19.085873618793698</v>
      </c>
      <c r="U107" s="91">
        <f t="shared" si="18"/>
        <v>6.6806310660553008</v>
      </c>
      <c r="V107" s="91">
        <f t="shared" si="18"/>
        <v>-31.733356053950704</v>
      </c>
      <c r="W107" s="91">
        <f t="shared" si="18"/>
        <v>-2.619063978418859</v>
      </c>
      <c r="X107" s="91">
        <f t="shared" si="18"/>
        <v>4.4661543956127785</v>
      </c>
      <c r="Y107" s="91">
        <f t="shared" si="18"/>
        <v>-45.263542360159448</v>
      </c>
      <c r="Z107" s="91">
        <f t="shared" si="18"/>
        <v>-6.7368410572295971</v>
      </c>
      <c r="AA107" s="94"/>
      <c r="AB107" s="91">
        <f t="shared" si="18"/>
        <v>-1.8268641975308599</v>
      </c>
      <c r="AC107" s="91">
        <f t="shared" si="18"/>
        <v>-1.4917343750000001</v>
      </c>
      <c r="AD107" s="91">
        <f t="shared" si="18"/>
        <v>3.8512816188869956</v>
      </c>
      <c r="AE107" s="91">
        <f t="shared" si="18"/>
        <v>-9.0152941176470449</v>
      </c>
      <c r="AF107" s="91">
        <f t="shared" si="18"/>
        <v>-0.59986807387862662</v>
      </c>
      <c r="AG107" s="91">
        <f t="shared" si="18"/>
        <v>4.0567045454545481</v>
      </c>
      <c r="AH107" s="91">
        <f t="shared" si="18"/>
        <v>-4.0521476377952972</v>
      </c>
      <c r="AI107" s="91">
        <f t="shared" si="18"/>
        <v>4.8947811059907718</v>
      </c>
      <c r="AJ107" s="91">
        <f t="shared" si="18"/>
        <v>0.53855855855856449</v>
      </c>
      <c r="AK107" s="91">
        <f t="shared" si="18"/>
        <v>-2.889153439153445</v>
      </c>
      <c r="AL107" s="91">
        <f t="shared" si="18"/>
        <v>-9.9020000000000064</v>
      </c>
      <c r="AM107" s="91">
        <f t="shared" si="18"/>
        <v>-60.46857499999998</v>
      </c>
      <c r="AN107" s="91">
        <f t="shared" si="18"/>
        <v>-2.5304984423676062</v>
      </c>
      <c r="AO107" s="91">
        <f t="shared" si="18"/>
        <v>1.7300925925926065</v>
      </c>
      <c r="AP107" s="91">
        <f t="shared" si="18"/>
        <v>-7.0520895522388134</v>
      </c>
      <c r="AQ107" s="91">
        <f t="shared" si="18"/>
        <v>-5.0047500000000023</v>
      </c>
      <c r="AR107" s="91">
        <f t="shared" si="18"/>
        <v>-15.088444444444436</v>
      </c>
      <c r="AS107" s="91">
        <f t="shared" si="18"/>
        <v>-43.613888888888887</v>
      </c>
      <c r="AT107" s="91">
        <f t="shared" si="18"/>
        <v>-14.476222222222223</v>
      </c>
      <c r="AU107" s="91">
        <f t="shared" si="18"/>
        <v>-6.2871904761904833</v>
      </c>
      <c r="AV107" s="91">
        <f t="shared" si="18"/>
        <v>6.8510695187165762</v>
      </c>
      <c r="AW107" s="91">
        <f t="shared" si="18"/>
        <v>-1.098842239185744</v>
      </c>
      <c r="AX107" s="91">
        <f t="shared" si="18"/>
        <v>-3.1674561403508728</v>
      </c>
      <c r="AY107" s="91">
        <f t="shared" si="18"/>
        <v>6.4990088495575309</v>
      </c>
      <c r="AZ107" s="91">
        <f t="shared" si="18"/>
        <v>2.9919463087248364</v>
      </c>
      <c r="BA107" s="91">
        <f t="shared" si="18"/>
        <v>4.2019047619047702</v>
      </c>
      <c r="BB107" s="91">
        <f t="shared" si="18"/>
        <v>10.514079754601214</v>
      </c>
      <c r="BC107" s="91">
        <f t="shared" si="18"/>
        <v>7.5265161290322666</v>
      </c>
      <c r="BD107" s="91">
        <f t="shared" si="18"/>
        <v>-19.633660130718951</v>
      </c>
      <c r="BE107" s="91">
        <f t="shared" si="18"/>
        <v>-7.4927312500000163</v>
      </c>
      <c r="BF107" s="91">
        <f t="shared" si="18"/>
        <v>7.024672897196262</v>
      </c>
      <c r="BG107" s="91">
        <f t="shared" si="18"/>
        <v>2.2213333333333347</v>
      </c>
      <c r="BH107" s="91">
        <f t="shared" si="18"/>
        <v>-1.3429896907216505</v>
      </c>
      <c r="BI107" s="91">
        <f t="shared" si="18"/>
        <v>0.24533333333333815</v>
      </c>
      <c r="BJ107" s="91">
        <f t="shared" si="18"/>
        <v>-7.1022727272727275</v>
      </c>
      <c r="BK107" s="91">
        <f t="shared" si="18"/>
        <v>-20.173941176470578</v>
      </c>
      <c r="BL107" s="91">
        <f t="shared" si="18"/>
        <v>-36.518789473684215</v>
      </c>
      <c r="BM107" s="91">
        <f t="shared" si="18"/>
        <v>-4.1374339622641427</v>
      </c>
      <c r="BN107" s="91">
        <f t="shared" si="18"/>
        <v>19.393333333333327</v>
      </c>
    </row>
    <row r="108" spans="1:66">
      <c r="A108" s="41" t="s">
        <v>80</v>
      </c>
      <c r="C108" s="91">
        <f t="shared" si="19"/>
        <v>-0.44691119818930519</v>
      </c>
      <c r="D108" s="91">
        <f t="shared" si="19"/>
        <v>-8.3463956305796874</v>
      </c>
      <c r="E108" s="91">
        <f t="shared" si="19"/>
        <v>1.1546987107011608</v>
      </c>
      <c r="F108" s="91">
        <f t="shared" si="19"/>
        <v>2.0968156094084169</v>
      </c>
      <c r="G108" s="91">
        <f t="shared" si="19"/>
        <v>-13.386045893895234</v>
      </c>
      <c r="H108" s="91">
        <f t="shared" si="19"/>
        <v>-134.29175446364167</v>
      </c>
      <c r="I108" s="91">
        <f t="shared" si="19"/>
        <v>2.242787612714058</v>
      </c>
      <c r="J108" s="91">
        <f t="shared" si="19"/>
        <v>-0.13939508779260634</v>
      </c>
      <c r="K108" s="91">
        <f t="shared" si="19"/>
        <v>-1.3138222079706663</v>
      </c>
      <c r="L108" s="91">
        <f t="shared" si="19"/>
        <v>-70.302347435598989</v>
      </c>
      <c r="M108" s="91">
        <f t="shared" si="19"/>
        <v>1.9607843137254919</v>
      </c>
      <c r="N108" s="91">
        <f t="shared" si="19"/>
        <v>-0.2982040949169753</v>
      </c>
      <c r="O108" s="94"/>
      <c r="P108" s="91">
        <f t="shared" si="19"/>
        <v>18.048048594313048</v>
      </c>
      <c r="Q108" s="91">
        <f t="shared" si="19"/>
        <v>-140.21965012619665</v>
      </c>
      <c r="R108" s="91">
        <f t="shared" si="19"/>
        <v>-44.371799920945001</v>
      </c>
      <c r="S108" s="91">
        <f t="shared" si="18"/>
        <v>68.941981973315251</v>
      </c>
      <c r="T108" s="91">
        <f t="shared" si="18"/>
        <v>-32.42505205516251</v>
      </c>
      <c r="U108" s="91">
        <f t="shared" si="18"/>
        <v>-39.101675968991678</v>
      </c>
      <c r="V108" s="91">
        <f t="shared" si="18"/>
        <v>-14.390847378803997</v>
      </c>
      <c r="W108" s="91">
        <f t="shared" si="18"/>
        <v>26.408787728666709</v>
      </c>
      <c r="X108" s="91">
        <f t="shared" si="18"/>
        <v>-2.2985509674254945</v>
      </c>
      <c r="Y108" s="91">
        <f t="shared" si="18"/>
        <v>1.4469849283285423</v>
      </c>
      <c r="Z108" s="91">
        <f t="shared" si="18"/>
        <v>2.8468622670483277</v>
      </c>
      <c r="AA108" s="94"/>
      <c r="AB108" s="91">
        <f t="shared" si="18"/>
        <v>-20.298588235294115</v>
      </c>
      <c r="AC108" s="91">
        <f t="shared" si="18"/>
        <v>-34.827100000000002</v>
      </c>
      <c r="AD108" s="91">
        <f t="shared" si="18"/>
        <v>-12.480624999999995</v>
      </c>
      <c r="AE108" s="91">
        <f t="shared" si="18"/>
        <v>24.202380952380949</v>
      </c>
      <c r="AF108" s="91">
        <f t="shared" si="18"/>
        <v>4.3275742574257468</v>
      </c>
      <c r="AG108" s="91">
        <f t="shared" si="18"/>
        <v>72.743575000000249</v>
      </c>
      <c r="AH108" s="91">
        <f t="shared" si="18"/>
        <v>11.211456249999996</v>
      </c>
      <c r="AI108" s="91">
        <f t="shared" si="18"/>
        <v>5.4151375000000002</v>
      </c>
      <c r="AJ108" s="91">
        <f t="shared" si="18"/>
        <v>-7.0484800000000121</v>
      </c>
      <c r="AK108" s="91">
        <f t="shared" si="18"/>
        <v>-11.503333333333327</v>
      </c>
      <c r="AL108" s="91" t="e">
        <f t="shared" si="18"/>
        <v>#VALUE!</v>
      </c>
      <c r="AM108" s="91">
        <f t="shared" si="18"/>
        <v>-1.0468281250000011</v>
      </c>
      <c r="AN108" s="91">
        <f t="shared" si="18"/>
        <v>21.158225000000002</v>
      </c>
      <c r="AO108" s="91">
        <f t="shared" si="18"/>
        <v>0.933706293706284</v>
      </c>
      <c r="AP108" s="91">
        <f t="shared" si="18"/>
        <v>-0.78521666666665624</v>
      </c>
      <c r="AQ108" s="91">
        <f t="shared" si="18"/>
        <v>2.7910000000000021</v>
      </c>
      <c r="AR108" s="91">
        <f t="shared" si="18"/>
        <v>-11.95246666666668</v>
      </c>
      <c r="AS108" s="91">
        <f t="shared" si="18"/>
        <v>27.680287499999999</v>
      </c>
      <c r="AT108" s="91">
        <f t="shared" si="18"/>
        <v>-8.7841000000000058</v>
      </c>
      <c r="AU108" s="91">
        <f t="shared" si="18"/>
        <v>10.052166666666658</v>
      </c>
      <c r="AV108" s="91">
        <f t="shared" si="18"/>
        <v>2.9721559633027499</v>
      </c>
      <c r="AW108" s="91">
        <f t="shared" si="18"/>
        <v>2.2027435897435965</v>
      </c>
      <c r="AX108" s="91" t="e">
        <f t="shared" si="18"/>
        <v>#VALUE!</v>
      </c>
      <c r="AY108" s="91">
        <f t="shared" si="18"/>
        <v>2.6156527777777723</v>
      </c>
      <c r="AZ108" s="91">
        <f t="shared" si="18"/>
        <v>2.4556962025316449</v>
      </c>
      <c r="BA108" s="91">
        <f t="shared" si="18"/>
        <v>8.504428571428555</v>
      </c>
      <c r="BB108" s="91">
        <f t="shared" si="18"/>
        <v>1.4860964285714167</v>
      </c>
      <c r="BC108" s="91">
        <f t="shared" si="18"/>
        <v>14.272083333333319</v>
      </c>
      <c r="BD108" s="91">
        <f t="shared" si="18"/>
        <v>-9.348264705882352</v>
      </c>
      <c r="BE108" s="91" t="e">
        <f t="shared" si="18"/>
        <v>#VALUE!</v>
      </c>
      <c r="BF108" s="91" t="e">
        <f t="shared" si="18"/>
        <v>#VALUE!</v>
      </c>
      <c r="BG108" s="91">
        <f t="shared" si="18"/>
        <v>-4.2236000000000162</v>
      </c>
      <c r="BH108" s="91">
        <f t="shared" si="18"/>
        <v>-1.6559154929577427</v>
      </c>
      <c r="BI108" s="91">
        <f t="shared" si="18"/>
        <v>-4.1672500000000001</v>
      </c>
      <c r="BJ108" s="91">
        <f t="shared" si="18"/>
        <v>0.316666666666654</v>
      </c>
      <c r="BK108" s="91">
        <f t="shared" si="18"/>
        <v>-2.6799999999995962E-2</v>
      </c>
      <c r="BL108" s="91">
        <f t="shared" si="18"/>
        <v>7.6882499999999965</v>
      </c>
      <c r="BM108" s="91">
        <f t="shared" si="18"/>
        <v>0.85359119999999677</v>
      </c>
      <c r="BN108" s="91">
        <f t="shared" si="18"/>
        <v>-2.8742666666666614</v>
      </c>
    </row>
    <row r="110" spans="1:66">
      <c r="A110" s="41" t="s">
        <v>207</v>
      </c>
      <c r="B110" s="3" t="s">
        <v>208</v>
      </c>
    </row>
    <row r="111" spans="1:66">
      <c r="A111" s="41" t="s">
        <v>117</v>
      </c>
      <c r="C111" s="91">
        <f>100*_xlfn.STDEV.S(C96,C101)/((C96+C101)/2)</f>
        <v>0.52095890248248722</v>
      </c>
      <c r="D111" s="91">
        <f t="shared" ref="D111:BN113" si="20">100*_xlfn.STDEV.S(D96,D101)/((D96+D101)/2)</f>
        <v>0.80463219891482085</v>
      </c>
      <c r="E111" s="91">
        <f t="shared" si="20"/>
        <v>0.52914219887122016</v>
      </c>
      <c r="F111" s="91">
        <f t="shared" si="20"/>
        <v>1.0193248828808601</v>
      </c>
      <c r="G111" s="91">
        <f t="shared" si="20"/>
        <v>3.2333803736998736</v>
      </c>
      <c r="H111" s="91">
        <f t="shared" si="20"/>
        <v>2.3735328188446161</v>
      </c>
      <c r="I111" s="91">
        <f t="shared" si="20"/>
        <v>0.10061871164931956</v>
      </c>
      <c r="J111" s="91">
        <f t="shared" si="20"/>
        <v>0.40948966005850862</v>
      </c>
      <c r="K111" s="91">
        <f t="shared" si="20"/>
        <v>1.845980421315647</v>
      </c>
      <c r="L111" s="91">
        <f t="shared" si="20"/>
        <v>0.1934278582159053</v>
      </c>
      <c r="M111" s="91">
        <f t="shared" si="20"/>
        <v>0</v>
      </c>
      <c r="N111" s="91">
        <f t="shared" si="20"/>
        <v>0.26253121790476214</v>
      </c>
      <c r="O111" s="94"/>
      <c r="P111" s="91">
        <f t="shared" si="20"/>
        <v>2.3695406179640246</v>
      </c>
      <c r="Q111" s="91">
        <f t="shared" si="20"/>
        <v>0.2725912408190555</v>
      </c>
      <c r="R111" s="91">
        <f t="shared" si="20"/>
        <v>0.88375387115192783</v>
      </c>
      <c r="S111" s="91">
        <f t="shared" si="20"/>
        <v>0.52139798973716922</v>
      </c>
      <c r="T111" s="91">
        <f t="shared" si="20"/>
        <v>3.5916782423128395</v>
      </c>
      <c r="U111" s="91">
        <f t="shared" si="20"/>
        <v>1.3561456090770247</v>
      </c>
      <c r="V111" s="91">
        <f t="shared" si="20"/>
        <v>0.91382794090708341</v>
      </c>
      <c r="W111" s="91">
        <f t="shared" si="20"/>
        <v>2.1015346375296388E-2</v>
      </c>
      <c r="X111" s="91">
        <f t="shared" si="20"/>
        <v>0.5345305114638278</v>
      </c>
      <c r="Y111" s="91">
        <f t="shared" si="20"/>
        <v>2.5762546384893525</v>
      </c>
      <c r="Z111" s="91">
        <f t="shared" si="20"/>
        <v>1.1218367911856206</v>
      </c>
      <c r="AA111" s="94"/>
      <c r="AB111" s="91">
        <f t="shared" si="20"/>
        <v>0.6458703970242925</v>
      </c>
      <c r="AC111" s="91">
        <f t="shared" si="20"/>
        <v>0.91526593785490329</v>
      </c>
      <c r="AD111" s="91">
        <f t="shared" si="20"/>
        <v>3.3765368348918869</v>
      </c>
      <c r="AE111" s="91">
        <f t="shared" si="20"/>
        <v>1.4990444425979896</v>
      </c>
      <c r="AF111" s="91">
        <f t="shared" si="20"/>
        <v>1.939444781127291</v>
      </c>
      <c r="AG111" s="91">
        <f t="shared" si="20"/>
        <v>2.3542657519021368</v>
      </c>
      <c r="AH111" s="91">
        <f t="shared" si="20"/>
        <v>1.7887010857177077</v>
      </c>
      <c r="AI111" s="91">
        <f t="shared" si="20"/>
        <v>9.2382348532671426</v>
      </c>
      <c r="AJ111" s="91">
        <f t="shared" si="20"/>
        <v>1.9599702768658978</v>
      </c>
      <c r="AK111" s="91">
        <f t="shared" si="20"/>
        <v>0.58291174180225758</v>
      </c>
      <c r="AL111" s="91" t="e">
        <f t="shared" si="20"/>
        <v>#DIV/0!</v>
      </c>
      <c r="AM111" s="91">
        <f t="shared" si="20"/>
        <v>3.5979249124864086</v>
      </c>
      <c r="AN111" s="91">
        <f t="shared" si="20"/>
        <v>2.1015346375296388E-2</v>
      </c>
      <c r="AO111" s="91">
        <f t="shared" si="20"/>
        <v>1.4148822145143518</v>
      </c>
      <c r="AP111" s="91">
        <f t="shared" si="20"/>
        <v>1.1414397672430381</v>
      </c>
      <c r="AQ111" s="91">
        <f t="shared" si="20"/>
        <v>0.46790875467988174</v>
      </c>
      <c r="AR111" s="91">
        <f t="shared" si="20"/>
        <v>3.2919505193091441</v>
      </c>
      <c r="AS111" s="91">
        <f t="shared" si="20"/>
        <v>9.7481822066234454</v>
      </c>
      <c r="AT111" s="91">
        <f t="shared" si="20"/>
        <v>4.788192131264374</v>
      </c>
      <c r="AU111" s="91">
        <f t="shared" si="20"/>
        <v>5.2200041751416792E-2</v>
      </c>
      <c r="AV111" s="91">
        <f t="shared" si="20"/>
        <v>0.9617171946921208</v>
      </c>
      <c r="AW111" s="91">
        <f t="shared" si="20"/>
        <v>1.1990383540199059</v>
      </c>
      <c r="AX111" s="91">
        <f t="shared" si="20"/>
        <v>2.5989496552442135E-2</v>
      </c>
      <c r="AY111" s="91">
        <f t="shared" si="20"/>
        <v>1.1380333285040263</v>
      </c>
      <c r="AZ111" s="91">
        <f t="shared" si="20"/>
        <v>0.71227385974686042</v>
      </c>
      <c r="BA111" s="91">
        <f t="shared" si="20"/>
        <v>1.8116871339112275</v>
      </c>
      <c r="BB111" s="91">
        <f t="shared" si="20"/>
        <v>0.57250417177796076</v>
      </c>
      <c r="BC111" s="91">
        <f t="shared" si="20"/>
        <v>0.13616192000144625</v>
      </c>
      <c r="BD111" s="91">
        <f t="shared" si="20"/>
        <v>1.7446503410724414</v>
      </c>
      <c r="BE111" s="91">
        <f t="shared" si="20"/>
        <v>1.9272801847173278</v>
      </c>
      <c r="BF111" s="91">
        <f t="shared" si="20"/>
        <v>3.8059890256376518</v>
      </c>
      <c r="BG111" s="91">
        <f t="shared" si="20"/>
        <v>2.35087434281205</v>
      </c>
      <c r="BH111" s="91">
        <f t="shared" si="20"/>
        <v>1.3337267510548196</v>
      </c>
      <c r="BI111" s="91">
        <f t="shared" si="20"/>
        <v>3.2575819293263462</v>
      </c>
      <c r="BJ111" s="91">
        <f t="shared" si="20"/>
        <v>5.7690999244572716E-2</v>
      </c>
      <c r="BK111" s="91">
        <f t="shared" si="20"/>
        <v>0.63572631103396571</v>
      </c>
      <c r="BL111" s="91">
        <f t="shared" si="20"/>
        <v>2.2109455430795331</v>
      </c>
      <c r="BM111" s="91">
        <f t="shared" si="20"/>
        <v>0.17524456437483596</v>
      </c>
      <c r="BN111" s="91">
        <f t="shared" si="20"/>
        <v>1.5767778630409053</v>
      </c>
    </row>
    <row r="112" spans="1:66">
      <c r="A112" s="41" t="s">
        <v>458</v>
      </c>
      <c r="C112" s="91">
        <f t="shared" ref="C112:R113" si="21">100*_xlfn.STDEV.S(C97,C102)/((C97+C102)/2)</f>
        <v>0.38462670531643628</v>
      </c>
      <c r="D112" s="91">
        <f t="shared" si="21"/>
        <v>0.76418627006328765</v>
      </c>
      <c r="E112" s="91">
        <f t="shared" si="21"/>
        <v>0.77438939302123189</v>
      </c>
      <c r="F112" s="91">
        <f t="shared" si="21"/>
        <v>0.14302376217412066</v>
      </c>
      <c r="G112" s="91">
        <f t="shared" si="21"/>
        <v>7.1997615315406565</v>
      </c>
      <c r="H112" s="91">
        <f t="shared" si="21"/>
        <v>2.1952868085200183</v>
      </c>
      <c r="I112" s="91">
        <f t="shared" si="21"/>
        <v>2.1908194400401526</v>
      </c>
      <c r="J112" s="91">
        <f t="shared" si="21"/>
        <v>4.1681426539337627</v>
      </c>
      <c r="K112" s="91">
        <f t="shared" si="21"/>
        <v>5.5750328614533089</v>
      </c>
      <c r="L112" s="91">
        <f t="shared" si="21"/>
        <v>2.8975625417745428</v>
      </c>
      <c r="M112" s="91">
        <f t="shared" si="21"/>
        <v>0</v>
      </c>
      <c r="N112" s="91">
        <f t="shared" si="21"/>
        <v>7.3709782183480612E-3</v>
      </c>
      <c r="O112" s="94"/>
      <c r="P112" s="91">
        <f t="shared" si="21"/>
        <v>3.8982307825840716</v>
      </c>
      <c r="Q112" s="91">
        <f t="shared" si="21"/>
        <v>1.4141912430158114</v>
      </c>
      <c r="R112" s="91">
        <f t="shared" si="20"/>
        <v>4.4021613025427113</v>
      </c>
      <c r="S112" s="91">
        <f t="shared" si="20"/>
        <v>1.7466503729490468</v>
      </c>
      <c r="T112" s="91">
        <f t="shared" si="20"/>
        <v>12.320055545161138</v>
      </c>
      <c r="U112" s="91">
        <f t="shared" si="20"/>
        <v>4.8871663046110339</v>
      </c>
      <c r="V112" s="91">
        <f t="shared" si="20"/>
        <v>19.366112533520347</v>
      </c>
      <c r="W112" s="91">
        <f t="shared" si="20"/>
        <v>1.8280194006805264</v>
      </c>
      <c r="X112" s="91">
        <f t="shared" si="20"/>
        <v>3.2301804827726919</v>
      </c>
      <c r="Y112" s="91">
        <f t="shared" si="20"/>
        <v>26.099401024220292</v>
      </c>
      <c r="Z112" s="91">
        <f t="shared" si="20"/>
        <v>4.6084345402417224</v>
      </c>
      <c r="AA112" s="94"/>
      <c r="AB112" s="91">
        <f t="shared" si="20"/>
        <v>1.280095261368873</v>
      </c>
      <c r="AC112" s="91">
        <f t="shared" si="20"/>
        <v>1.0470062164718277</v>
      </c>
      <c r="AD112" s="91">
        <f t="shared" si="20"/>
        <v>2.7767373362928076</v>
      </c>
      <c r="AE112" s="91">
        <f t="shared" si="20"/>
        <v>6.0998173668490407</v>
      </c>
      <c r="AF112" s="91">
        <f t="shared" si="20"/>
        <v>0.42290235475197074</v>
      </c>
      <c r="AG112" s="91">
        <f t="shared" si="20"/>
        <v>2.9279116559786922</v>
      </c>
      <c r="AH112" s="91">
        <f t="shared" si="20"/>
        <v>2.8084007997212406</v>
      </c>
      <c r="AI112" s="91">
        <f t="shared" si="20"/>
        <v>3.5479654845625848</v>
      </c>
      <c r="AJ112" s="91">
        <f t="shared" si="20"/>
        <v>0.38184664271025559</v>
      </c>
      <c r="AK112" s="91">
        <f t="shared" si="20"/>
        <v>2.0138484035091753</v>
      </c>
      <c r="AL112" s="91">
        <f t="shared" si="20"/>
        <v>6.6714670153778401</v>
      </c>
      <c r="AM112" s="91">
        <f t="shared" si="20"/>
        <v>32.831399665919278</v>
      </c>
      <c r="AN112" s="91">
        <f t="shared" si="20"/>
        <v>1.7669759588226219</v>
      </c>
      <c r="AO112" s="91">
        <f t="shared" si="20"/>
        <v>1.2340351799217533</v>
      </c>
      <c r="AP112" s="91">
        <f t="shared" si="20"/>
        <v>4.8167399369951927</v>
      </c>
      <c r="AQ112" s="91">
        <f t="shared" si="20"/>
        <v>3.4524982110349889</v>
      </c>
      <c r="AR112" s="91">
        <f t="shared" si="20"/>
        <v>9.9207016088480771</v>
      </c>
      <c r="AS112" s="91">
        <f t="shared" si="20"/>
        <v>25.318487979407237</v>
      </c>
      <c r="AT112" s="91">
        <f t="shared" si="20"/>
        <v>9.5453330847004576</v>
      </c>
      <c r="AU112" s="91">
        <f t="shared" si="20"/>
        <v>4.3102191755710502</v>
      </c>
      <c r="AV112" s="91">
        <f t="shared" si="20"/>
        <v>5.0162718509429016</v>
      </c>
      <c r="AW112" s="91">
        <f t="shared" si="20"/>
        <v>0.77275312988454914</v>
      </c>
      <c r="AX112" s="91">
        <f t="shared" si="20"/>
        <v>2.2048114973746924</v>
      </c>
      <c r="AY112" s="91">
        <f t="shared" si="20"/>
        <v>4.7498394723369914</v>
      </c>
      <c r="AZ112" s="91">
        <f t="shared" si="20"/>
        <v>2.1477553675655505</v>
      </c>
      <c r="BA112" s="91">
        <f t="shared" si="20"/>
        <v>3.034958381418229</v>
      </c>
      <c r="BB112" s="91">
        <f t="shared" si="20"/>
        <v>7.8471023945065292</v>
      </c>
      <c r="BC112" s="91">
        <f t="shared" si="20"/>
        <v>5.5301649728712636</v>
      </c>
      <c r="BD112" s="91">
        <f t="shared" si="20"/>
        <v>12.642046041285797</v>
      </c>
      <c r="BE112" s="91">
        <f t="shared" si="20"/>
        <v>5.1068401717646834</v>
      </c>
      <c r="BF112" s="91">
        <f t="shared" si="20"/>
        <v>5.1480092463620037</v>
      </c>
      <c r="BG112" s="91">
        <f t="shared" si="20"/>
        <v>1.5883612623630303</v>
      </c>
      <c r="BH112" s="91">
        <f t="shared" si="20"/>
        <v>0.94330288710982091</v>
      </c>
      <c r="BI112" s="91">
        <f t="shared" si="20"/>
        <v>0.17368992329033922</v>
      </c>
      <c r="BJ112" s="91">
        <f t="shared" si="20"/>
        <v>4.8498407488789272</v>
      </c>
      <c r="BK112" s="91">
        <f t="shared" si="20"/>
        <v>12.958055374688763</v>
      </c>
      <c r="BL112" s="91">
        <f t="shared" si="20"/>
        <v>21.835629833070019</v>
      </c>
      <c r="BM112" s="91">
        <f t="shared" si="20"/>
        <v>2.8663117338580002</v>
      </c>
      <c r="BN112" s="91">
        <f t="shared" si="20"/>
        <v>15.185660377776129</v>
      </c>
    </row>
    <row r="113" spans="1:66">
      <c r="A113" s="41" t="s">
        <v>80</v>
      </c>
      <c r="C113" s="91">
        <f t="shared" si="21"/>
        <v>0.31530936240310342</v>
      </c>
      <c r="D113" s="91">
        <f t="shared" si="21"/>
        <v>5.6653660179590277</v>
      </c>
      <c r="E113" s="91">
        <f t="shared" si="21"/>
        <v>0.82123669331893356</v>
      </c>
      <c r="F113" s="91">
        <f t="shared" si="21"/>
        <v>1.4983816868597912</v>
      </c>
      <c r="G113" s="91">
        <f t="shared" si="21"/>
        <v>8.8715865043530062</v>
      </c>
      <c r="H113" s="91">
        <f t="shared" si="21"/>
        <v>56.811817205026351</v>
      </c>
      <c r="I113" s="91">
        <f t="shared" si="21"/>
        <v>1.6038760969238437</v>
      </c>
      <c r="J113" s="91">
        <f t="shared" si="21"/>
        <v>9.8498560764619936E-2</v>
      </c>
      <c r="K113" s="91">
        <f t="shared" si="21"/>
        <v>0.92294963390025808</v>
      </c>
      <c r="L113" s="91">
        <f t="shared" si="21"/>
        <v>36.781971800587939</v>
      </c>
      <c r="M113" s="91">
        <f t="shared" si="21"/>
        <v>1.4002114478941547</v>
      </c>
      <c r="N113" s="91">
        <f t="shared" si="21"/>
        <v>0.21054820600734603</v>
      </c>
      <c r="O113" s="94"/>
      <c r="P113" s="91">
        <f t="shared" si="21"/>
        <v>14.027766615999276</v>
      </c>
      <c r="Q113" s="91">
        <f t="shared" si="21"/>
        <v>58.286031052622199</v>
      </c>
      <c r="R113" s="91">
        <f t="shared" si="21"/>
        <v>25.678577174373633</v>
      </c>
      <c r="S113" s="91">
        <f t="shared" si="20"/>
        <v>74.393529973642757</v>
      </c>
      <c r="T113" s="91">
        <f t="shared" si="20"/>
        <v>19.729348437956293</v>
      </c>
      <c r="U113" s="91">
        <f t="shared" si="20"/>
        <v>23.127449961512436</v>
      </c>
      <c r="V113" s="91">
        <f t="shared" si="20"/>
        <v>9.492817340838597</v>
      </c>
      <c r="W113" s="91">
        <f t="shared" si="20"/>
        <v>21.514721444157011</v>
      </c>
      <c r="X113" s="91">
        <f t="shared" si="20"/>
        <v>1.6068537991961975</v>
      </c>
      <c r="Y113" s="91">
        <f t="shared" si="20"/>
        <v>1.0306293810008464</v>
      </c>
      <c r="Z113" s="91">
        <f t="shared" si="20"/>
        <v>2.0421035518701021</v>
      </c>
      <c r="AA113" s="94"/>
      <c r="AB113" s="91">
        <f t="shared" si="20"/>
        <v>13.030741145158553</v>
      </c>
      <c r="AC113" s="91">
        <f t="shared" si="20"/>
        <v>20.974136783243491</v>
      </c>
      <c r="AD113" s="91">
        <f t="shared" si="20"/>
        <v>8.3067663895909103</v>
      </c>
      <c r="AE113" s="91">
        <f t="shared" si="20"/>
        <v>19.469737741616456</v>
      </c>
      <c r="AF113" s="91">
        <f t="shared" si="20"/>
        <v>3.1277346227003697</v>
      </c>
      <c r="AG113" s="91">
        <f t="shared" si="20"/>
        <v>80.840672948737122</v>
      </c>
      <c r="AH113" s="91">
        <f t="shared" si="20"/>
        <v>8.3984934507990214</v>
      </c>
      <c r="AI113" s="91">
        <f t="shared" si="20"/>
        <v>3.9356406229262237</v>
      </c>
      <c r="AJ113" s="91">
        <f t="shared" si="20"/>
        <v>4.814358458519246</v>
      </c>
      <c r="AK113" s="91">
        <f t="shared" si="20"/>
        <v>7.6916849281328092</v>
      </c>
      <c r="AL113" s="91" t="e">
        <f t="shared" si="20"/>
        <v>#DIV/0!</v>
      </c>
      <c r="AM113" s="91">
        <f t="shared" si="20"/>
        <v>0.73636502781737134</v>
      </c>
      <c r="AN113" s="91">
        <f t="shared" si="20"/>
        <v>16.731129374410067</v>
      </c>
      <c r="AO113" s="91">
        <f t="shared" si="20"/>
        <v>0.66332681402145155</v>
      </c>
      <c r="AP113" s="91">
        <f t="shared" si="20"/>
        <v>0.55306066743196269</v>
      </c>
      <c r="AQ113" s="91">
        <f t="shared" si="20"/>
        <v>2.001465477023519</v>
      </c>
      <c r="AR113" s="91">
        <f t="shared" si="20"/>
        <v>7.9750619229149589</v>
      </c>
      <c r="AS113" s="91">
        <f t="shared" si="20"/>
        <v>22.716981954624828</v>
      </c>
      <c r="AT113" s="91">
        <f t="shared" si="20"/>
        <v>5.949970976353808</v>
      </c>
      <c r="AU113" s="91">
        <f t="shared" si="20"/>
        <v>7.4841129702636247</v>
      </c>
      <c r="AV113" s="91">
        <f t="shared" si="20"/>
        <v>2.1333346529478061</v>
      </c>
      <c r="AW113" s="91">
        <f t="shared" si="20"/>
        <v>1.5749206614800451</v>
      </c>
      <c r="AX113" s="91" t="e">
        <f t="shared" si="20"/>
        <v>#DIV/0!</v>
      </c>
      <c r="AY113" s="91">
        <f t="shared" si="20"/>
        <v>1.8740552049082277</v>
      </c>
      <c r="AZ113" s="91">
        <f t="shared" si="20"/>
        <v>1.758025317828914</v>
      </c>
      <c r="BA113" s="91">
        <f t="shared" si="20"/>
        <v>6.2806038469843433</v>
      </c>
      <c r="BB113" s="91">
        <f t="shared" si="20"/>
        <v>1.0586954799988131</v>
      </c>
      <c r="BC113" s="91">
        <f t="shared" si="20"/>
        <v>10.867388261046193</v>
      </c>
      <c r="BD113" s="91">
        <f t="shared" si="20"/>
        <v>6.3150476791800596</v>
      </c>
      <c r="BE113" s="91" t="e">
        <f t="shared" si="20"/>
        <v>#DIV/0!</v>
      </c>
      <c r="BF113" s="91" t="e">
        <f t="shared" si="20"/>
        <v>#DIV/0!</v>
      </c>
      <c r="BG113" s="91">
        <f t="shared" si="20"/>
        <v>2.9247708893776365</v>
      </c>
      <c r="BH113" s="91">
        <f t="shared" si="20"/>
        <v>1.1612940500951239</v>
      </c>
      <c r="BI113" s="91">
        <f t="shared" si="20"/>
        <v>2.886545941035735</v>
      </c>
      <c r="BJ113" s="91">
        <f t="shared" si="20"/>
        <v>0.22427224509713486</v>
      </c>
      <c r="BK113" s="91">
        <f t="shared" si="20"/>
        <v>1.8947922714152923E-2</v>
      </c>
      <c r="BL113" s="91">
        <f t="shared" si="20"/>
        <v>5.6537509647304143</v>
      </c>
      <c r="BM113" s="91">
        <f t="shared" si="20"/>
        <v>0.60616722090864061</v>
      </c>
      <c r="BN113" s="91">
        <f t="shared" si="20"/>
        <v>2.0036187776124557</v>
      </c>
    </row>
    <row r="115" spans="1:66">
      <c r="A115" s="41" t="s">
        <v>214</v>
      </c>
    </row>
    <row r="116" spans="1:66">
      <c r="A116" s="41" t="s">
        <v>117</v>
      </c>
      <c r="C116" s="91">
        <f>_xlfn.STDEV.S(C96,C101)</f>
        <v>0.27273685402802211</v>
      </c>
      <c r="D116" s="91">
        <f t="shared" ref="D116:BN118" si="22">_xlfn.STDEV.S(D96,D101)</f>
        <v>1.0401040732573195E-2</v>
      </c>
      <c r="E116" s="91">
        <f t="shared" si="22"/>
        <v>7.6492329328470623E-2</v>
      </c>
      <c r="F116" s="91">
        <f t="shared" si="22"/>
        <v>9.209477144261094E-2</v>
      </c>
      <c r="G116" s="91">
        <f t="shared" si="22"/>
        <v>4.9635545512048251E-3</v>
      </c>
      <c r="H116" s="91">
        <f t="shared" si="22"/>
        <v>0.1870887814698442</v>
      </c>
      <c r="I116" s="91">
        <f t="shared" si="22"/>
        <v>9.2805041760359221E-3</v>
      </c>
      <c r="J116" s="91">
        <f t="shared" si="22"/>
        <v>1.1252598913822361E-2</v>
      </c>
      <c r="K116" s="91">
        <f t="shared" si="22"/>
        <v>2.5875171997974889E-2</v>
      </c>
      <c r="L116" s="91">
        <f t="shared" si="22"/>
        <v>4.829091506526483E-4</v>
      </c>
      <c r="M116" s="91">
        <f t="shared" si="22"/>
        <v>0</v>
      </c>
      <c r="N116" s="91">
        <f t="shared" si="22"/>
        <v>0.26141506213457066</v>
      </c>
      <c r="O116" s="94"/>
      <c r="P116" s="91">
        <f t="shared" si="22"/>
        <v>0.67236747204085412</v>
      </c>
      <c r="Q116" s="91">
        <f t="shared" si="22"/>
        <v>0.56045766768438909</v>
      </c>
      <c r="R116" s="91">
        <f t="shared" si="22"/>
        <v>3.6448018937164921</v>
      </c>
      <c r="S116" s="91">
        <f t="shared" si="22"/>
        <v>0.20671432871397991</v>
      </c>
      <c r="T116" s="91">
        <f t="shared" si="22"/>
        <v>4.9382659880206461</v>
      </c>
      <c r="U116" s="91">
        <f t="shared" si="22"/>
        <v>0.73879548140230589</v>
      </c>
      <c r="V116" s="91">
        <f t="shared" si="22"/>
        <v>0.74452796589792902</v>
      </c>
      <c r="W116" s="91">
        <f t="shared" si="22"/>
        <v>9.3111820946616491E-2</v>
      </c>
      <c r="X116" s="91">
        <f t="shared" si="22"/>
        <v>0.12780426079583987</v>
      </c>
      <c r="Y116" s="91">
        <f t="shared" si="22"/>
        <v>3.6940379583174217</v>
      </c>
      <c r="Z116" s="91">
        <f t="shared" si="22"/>
        <v>5.6201108537660209</v>
      </c>
      <c r="AA116" s="94"/>
      <c r="AB116" s="91">
        <f t="shared" si="22"/>
        <v>8.3581435749812694E-3</v>
      </c>
      <c r="AC116" s="91">
        <f t="shared" si="22"/>
        <v>1.8733238532618999</v>
      </c>
      <c r="AD116" s="91">
        <f t="shared" si="22"/>
        <v>13.685867902102554</v>
      </c>
      <c r="AE116" s="91">
        <f t="shared" si="22"/>
        <v>2.2249821976815902E-3</v>
      </c>
      <c r="AF116" s="91">
        <f t="shared" si="22"/>
        <v>0.17410185176476459</v>
      </c>
      <c r="AG116" s="91">
        <f t="shared" si="22"/>
        <v>0.91470767528867114</v>
      </c>
      <c r="AH116" s="91">
        <f t="shared" si="22"/>
        <v>2.4275633407440775</v>
      </c>
      <c r="AI116" s="91">
        <f t="shared" si="22"/>
        <v>5.4361406258185818</v>
      </c>
      <c r="AJ116" s="91">
        <f t="shared" si="22"/>
        <v>1.5852061241996189</v>
      </c>
      <c r="AK116" s="91">
        <f t="shared" si="22"/>
        <v>0.1044934116966235</v>
      </c>
      <c r="AL116" s="91" t="e">
        <f t="shared" si="22"/>
        <v>#DIV/0!</v>
      </c>
      <c r="AM116" s="91">
        <f t="shared" si="22"/>
        <v>1.4736374020504499</v>
      </c>
      <c r="AN116" s="91">
        <f t="shared" si="22"/>
        <v>9.3111820946616491E-2</v>
      </c>
      <c r="AO116" s="91">
        <f t="shared" si="22"/>
        <v>0.33620806125076874</v>
      </c>
      <c r="AP116" s="91">
        <f t="shared" si="22"/>
        <v>1.6531590858716712</v>
      </c>
      <c r="AQ116" s="91">
        <f t="shared" si="22"/>
        <v>0.12591874716657619</v>
      </c>
      <c r="AR116" s="91">
        <f t="shared" si="22"/>
        <v>4.1493439450026474E-2</v>
      </c>
      <c r="AS116" s="91">
        <f t="shared" si="22"/>
        <v>0.22375469164781742</v>
      </c>
      <c r="AT116" s="91">
        <f t="shared" si="22"/>
        <v>5.5576613102275414E-2</v>
      </c>
      <c r="AU116" s="91">
        <f t="shared" si="22"/>
        <v>0.25933848306797769</v>
      </c>
      <c r="AV116" s="91">
        <f t="shared" si="22"/>
        <v>0.3689230635891475</v>
      </c>
      <c r="AW116" s="91">
        <f t="shared" si="22"/>
        <v>0.78590110402773239</v>
      </c>
      <c r="AX116" s="91">
        <f t="shared" si="22"/>
        <v>1.896884651211018E-3</v>
      </c>
      <c r="AY116" s="91">
        <f t="shared" si="22"/>
        <v>0.29255270279386986</v>
      </c>
      <c r="AZ116" s="91">
        <f t="shared" si="22"/>
        <v>3.5937146518888102E-2</v>
      </c>
      <c r="BA116" s="91">
        <f t="shared" si="22"/>
        <v>2.6977396494472814E-2</v>
      </c>
      <c r="BB116" s="91">
        <f t="shared" si="22"/>
        <v>2.6097337051462804E-2</v>
      </c>
      <c r="BC116" s="91">
        <f t="shared" si="22"/>
        <v>9.3861354134692956E-4</v>
      </c>
      <c r="BD116" s="91">
        <f t="shared" si="22"/>
        <v>7.2210027337483024E-2</v>
      </c>
      <c r="BE116" s="91">
        <f t="shared" si="22"/>
        <v>1.406813689907984E-2</v>
      </c>
      <c r="BF116" s="91">
        <f t="shared" si="22"/>
        <v>8.0796142138718635E-2</v>
      </c>
      <c r="BG116" s="91">
        <f t="shared" si="22"/>
        <v>7.4109033309037349E-3</v>
      </c>
      <c r="BH116" s="91">
        <f t="shared" si="22"/>
        <v>2.7746587251047759E-2</v>
      </c>
      <c r="BI116" s="91">
        <f t="shared" si="22"/>
        <v>1.0189550138254415E-2</v>
      </c>
      <c r="BJ116" s="91">
        <f t="shared" si="22"/>
        <v>2.0084661012824022E-3</v>
      </c>
      <c r="BK116" s="91">
        <f t="shared" si="22"/>
        <v>1.0217551566789345E-2</v>
      </c>
      <c r="BL116" s="91">
        <f t="shared" si="22"/>
        <v>0.16171631080685664</v>
      </c>
      <c r="BM116" s="91">
        <f t="shared" si="22"/>
        <v>1.5440655202993574E-2</v>
      </c>
      <c r="BN116" s="91">
        <f t="shared" si="22"/>
        <v>2.4950262774167495E-2</v>
      </c>
    </row>
    <row r="117" spans="1:66">
      <c r="A117" s="41" t="s">
        <v>458</v>
      </c>
      <c r="C117" s="91">
        <f t="shared" ref="C117:R118" si="23">_xlfn.STDEV.S(C97,C102)</f>
        <v>0.16753749612232466</v>
      </c>
      <c r="D117" s="91">
        <f t="shared" si="23"/>
        <v>1.2447076760027528E-2</v>
      </c>
      <c r="E117" s="91">
        <f t="shared" si="23"/>
        <v>0.13751013931574912</v>
      </c>
      <c r="F117" s="91">
        <f t="shared" si="23"/>
        <v>2.1704352624185845E-2</v>
      </c>
      <c r="G117" s="91">
        <f t="shared" si="23"/>
        <v>1.2896136962409925E-2</v>
      </c>
      <c r="H117" s="91">
        <f t="shared" si="23"/>
        <v>0.16926347645697637</v>
      </c>
      <c r="I117" s="91">
        <f t="shared" si="23"/>
        <v>0.2584563103471092</v>
      </c>
      <c r="J117" s="91">
        <f t="shared" si="23"/>
        <v>5.2825079808039126E-2</v>
      </c>
      <c r="K117" s="91">
        <f t="shared" si="23"/>
        <v>1.3929187430173854E-2</v>
      </c>
      <c r="L117" s="91">
        <f t="shared" si="23"/>
        <v>1.4790860599040538E-3</v>
      </c>
      <c r="M117" s="91">
        <f t="shared" si="23"/>
        <v>0</v>
      </c>
      <c r="N117" s="91">
        <f t="shared" si="23"/>
        <v>7.3912317212856639E-3</v>
      </c>
      <c r="O117" s="94"/>
      <c r="P117" s="91">
        <f t="shared" si="23"/>
        <v>1.3884795088857291</v>
      </c>
      <c r="Q117" s="91">
        <f t="shared" si="23"/>
        <v>9.1422449620774273</v>
      </c>
      <c r="R117" s="91">
        <f t="shared" si="22"/>
        <v>2.6943513709293718</v>
      </c>
      <c r="S117" s="91">
        <f t="shared" si="22"/>
        <v>1.062810197651022</v>
      </c>
      <c r="T117" s="91">
        <f t="shared" si="22"/>
        <v>3.4279206678224878</v>
      </c>
      <c r="U117" s="91">
        <f t="shared" si="22"/>
        <v>4.100362151530673</v>
      </c>
      <c r="V117" s="91">
        <f t="shared" si="22"/>
        <v>24.907147093666872</v>
      </c>
      <c r="W117" s="91">
        <f t="shared" si="22"/>
        <v>5.9447848573994699</v>
      </c>
      <c r="X117" s="91">
        <f t="shared" si="22"/>
        <v>0.34106919036810152</v>
      </c>
      <c r="Y117" s="91">
        <f t="shared" si="22"/>
        <v>10.722062844036728</v>
      </c>
      <c r="Z117" s="91">
        <f t="shared" si="22"/>
        <v>3.0011095770660892</v>
      </c>
      <c r="AA117" s="94"/>
      <c r="AB117" s="91">
        <f t="shared" si="22"/>
        <v>2.0926966610572063E-2</v>
      </c>
      <c r="AC117" s="91">
        <f t="shared" si="22"/>
        <v>6.7508191506660884</v>
      </c>
      <c r="AD117" s="91">
        <f t="shared" si="22"/>
        <v>1.6148975379416408</v>
      </c>
      <c r="AE117" s="91">
        <f t="shared" si="22"/>
        <v>1.0837118528465013E-2</v>
      </c>
      <c r="AF117" s="91">
        <f t="shared" si="22"/>
        <v>6.4304290681104492E-2</v>
      </c>
      <c r="AG117" s="91">
        <f t="shared" si="22"/>
        <v>1.7670103487105002</v>
      </c>
      <c r="AH117" s="91">
        <f t="shared" si="22"/>
        <v>0.72778647255574258</v>
      </c>
      <c r="AI117" s="91">
        <f t="shared" si="22"/>
        <v>3.0042633680238415</v>
      </c>
      <c r="AJ117" s="91">
        <f t="shared" si="22"/>
        <v>0.42270843379332274</v>
      </c>
      <c r="AK117" s="91">
        <f t="shared" si="22"/>
        <v>0.38611565786691499</v>
      </c>
      <c r="AL117" s="91">
        <f t="shared" si="22"/>
        <v>5.8814879317397262E-2</v>
      </c>
      <c r="AM117" s="91">
        <f t="shared" si="22"/>
        <v>1.7103095772474941</v>
      </c>
      <c r="AN117" s="91">
        <f t="shared" si="22"/>
        <v>5.7437576729002178</v>
      </c>
      <c r="AO117" s="91">
        <f t="shared" si="22"/>
        <v>0.13212290206470748</v>
      </c>
      <c r="AP117" s="91">
        <f t="shared" si="22"/>
        <v>1.670504415214161</v>
      </c>
      <c r="AQ117" s="91">
        <f t="shared" si="22"/>
        <v>9.908899456801451E-2</v>
      </c>
      <c r="AR117" s="91">
        <f t="shared" si="22"/>
        <v>4.8011136229004173E-2</v>
      </c>
      <c r="AS117" s="91">
        <f t="shared" si="22"/>
        <v>0.1110228357140997</v>
      </c>
      <c r="AT117" s="91">
        <f t="shared" si="22"/>
        <v>2.7637834228101163E-2</v>
      </c>
      <c r="AU117" s="91">
        <f t="shared" si="22"/>
        <v>2.8008004628052352</v>
      </c>
      <c r="AV117" s="91">
        <f t="shared" si="22"/>
        <v>0.18118197054342902</v>
      </c>
      <c r="AW117" s="91">
        <f t="shared" si="22"/>
        <v>6.1072105584300554E-2</v>
      </c>
      <c r="AX117" s="91">
        <f t="shared" si="22"/>
        <v>2.5532918761865007E-2</v>
      </c>
      <c r="AY117" s="91">
        <f t="shared" si="22"/>
        <v>0.25964536741101346</v>
      </c>
      <c r="AZ117" s="91">
        <f t="shared" si="22"/>
        <v>3.1522820305296337E-2</v>
      </c>
      <c r="BA117" s="91">
        <f t="shared" si="22"/>
        <v>1.8718530711570324E-2</v>
      </c>
      <c r="BB117" s="91">
        <f t="shared" si="22"/>
        <v>0.12118360660635977</v>
      </c>
      <c r="BC117" s="91">
        <f t="shared" si="22"/>
        <v>1.6498356840000783E-2</v>
      </c>
      <c r="BD117" s="91">
        <f t="shared" si="22"/>
        <v>0.21241134153453292</v>
      </c>
      <c r="BE117" s="91">
        <f t="shared" si="22"/>
        <v>1.6954115444746776E-2</v>
      </c>
      <c r="BF117" s="91">
        <f t="shared" si="22"/>
        <v>5.3148974101105667E-2</v>
      </c>
      <c r="BG117" s="91">
        <f t="shared" si="22"/>
        <v>2.3560797949135773E-3</v>
      </c>
      <c r="BH117" s="91">
        <f t="shared" si="22"/>
        <v>9.211480038517161E-3</v>
      </c>
      <c r="BI117" s="91">
        <f t="shared" si="22"/>
        <v>2.6021529547665459E-4</v>
      </c>
      <c r="BJ117" s="91">
        <f t="shared" si="22"/>
        <v>4.4194173824159223E-2</v>
      </c>
      <c r="BK117" s="91">
        <f t="shared" si="22"/>
        <v>2.4250722035539466E-2</v>
      </c>
      <c r="BL117" s="91">
        <f t="shared" si="22"/>
        <v>0.4906309898737527</v>
      </c>
      <c r="BM117" s="91">
        <f t="shared" si="22"/>
        <v>1.550572034057106E-2</v>
      </c>
      <c r="BN117" s="91">
        <f t="shared" si="22"/>
        <v>2.0569736264716653E-2</v>
      </c>
    </row>
    <row r="118" spans="1:66">
      <c r="A118" s="41" t="s">
        <v>80</v>
      </c>
      <c r="C118" s="91">
        <f t="shared" si="23"/>
        <v>0.23922255169269213</v>
      </c>
      <c r="D118" s="91">
        <f t="shared" si="23"/>
        <v>5.3116136539638004E-3</v>
      </c>
      <c r="E118" s="91">
        <f t="shared" si="23"/>
        <v>9.8632630858549841E-2</v>
      </c>
      <c r="F118" s="91">
        <f t="shared" si="23"/>
        <v>2.9949985233471994E-2</v>
      </c>
      <c r="G118" s="91">
        <f t="shared" si="23"/>
        <v>1.9877264032180089E-3</v>
      </c>
      <c r="H118" s="91">
        <f t="shared" si="23"/>
        <v>5.6975166143207884E-2</v>
      </c>
      <c r="I118" s="91">
        <f t="shared" si="23"/>
        <v>1.2415111665052759E-2</v>
      </c>
      <c r="J118" s="91">
        <f t="shared" si="23"/>
        <v>3.3118583178994685E-3</v>
      </c>
      <c r="K118" s="91">
        <f t="shared" si="23"/>
        <v>4.6357728367224085E-2</v>
      </c>
      <c r="L118" s="91">
        <f t="shared" si="23"/>
        <v>4.9711266605044629E-3</v>
      </c>
      <c r="M118" s="91">
        <f t="shared" si="23"/>
        <v>7.0710678118654814E-3</v>
      </c>
      <c r="N118" s="91">
        <f t="shared" si="23"/>
        <v>0.21006897566976052</v>
      </c>
      <c r="O118" s="94"/>
      <c r="P118" s="91">
        <f t="shared" si="23"/>
        <v>0.12761897548223092</v>
      </c>
      <c r="Q118" s="91">
        <f t="shared" si="23"/>
        <v>1.9830053091967759</v>
      </c>
      <c r="R118" s="91">
        <f t="shared" si="23"/>
        <v>3.7650720741063473</v>
      </c>
      <c r="S118" s="91">
        <f t="shared" si="22"/>
        <v>1.949973718470877</v>
      </c>
      <c r="T118" s="91">
        <f t="shared" si="22"/>
        <v>1.8342379350825724</v>
      </c>
      <c r="U118" s="91">
        <f t="shared" si="22"/>
        <v>3.3178872280119691</v>
      </c>
      <c r="V118" s="91">
        <f t="shared" si="22"/>
        <v>5.0879328842864791</v>
      </c>
      <c r="W118" s="91">
        <f t="shared" si="22"/>
        <v>1.867383288585633</v>
      </c>
      <c r="X118" s="91">
        <f t="shared" si="22"/>
        <v>2.3242089956363365</v>
      </c>
      <c r="Y118" s="91">
        <f t="shared" si="22"/>
        <v>3.0695185652875279</v>
      </c>
      <c r="Z118" s="91">
        <f t="shared" si="22"/>
        <v>2.4156427369607765</v>
      </c>
      <c r="AA118" s="94"/>
      <c r="AB118" s="91">
        <f t="shared" si="22"/>
        <v>1.2200278981236453E-2</v>
      </c>
      <c r="AC118" s="91">
        <f t="shared" si="22"/>
        <v>0.49252957158123978</v>
      </c>
      <c r="AD118" s="91">
        <f t="shared" si="22"/>
        <v>1.0590161485135621</v>
      </c>
      <c r="AE118" s="91">
        <f t="shared" si="22"/>
        <v>3.5938702153806277E-3</v>
      </c>
      <c r="AF118" s="91">
        <f t="shared" si="22"/>
        <v>6.1813153490984478E-2</v>
      </c>
      <c r="AG118" s="91">
        <f t="shared" si="22"/>
        <v>2.0574990068100951</v>
      </c>
      <c r="AH118" s="91">
        <f t="shared" si="22"/>
        <v>0.63421573930810382</v>
      </c>
      <c r="AI118" s="91">
        <f t="shared" si="22"/>
        <v>0.45948965367690819</v>
      </c>
      <c r="AJ118" s="91">
        <f t="shared" si="22"/>
        <v>2.4920140025288826</v>
      </c>
      <c r="AK118" s="91">
        <f t="shared" si="22"/>
        <v>2.196202951687297</v>
      </c>
      <c r="AL118" s="91" t="e">
        <f t="shared" si="22"/>
        <v>#DIV/0!</v>
      </c>
      <c r="AM118" s="91">
        <f t="shared" si="22"/>
        <v>2.3687016509577585</v>
      </c>
      <c r="AN118" s="91">
        <f t="shared" si="22"/>
        <v>1.4961124375370678</v>
      </c>
      <c r="AO118" s="91">
        <f t="shared" si="22"/>
        <v>0.94412897424026854</v>
      </c>
      <c r="AP118" s="91">
        <f t="shared" si="22"/>
        <v>1.6656960891020685</v>
      </c>
      <c r="AQ118" s="91">
        <f t="shared" si="22"/>
        <v>1.0459735639345775</v>
      </c>
      <c r="AR118" s="91">
        <f t="shared" si="22"/>
        <v>0.25355010695718533</v>
      </c>
      <c r="AS118" s="91">
        <f t="shared" si="22"/>
        <v>0.78291675985772768</v>
      </c>
      <c r="AT118" s="91">
        <f t="shared" si="22"/>
        <v>6.2112966766207561E-2</v>
      </c>
      <c r="AU118" s="91">
        <f t="shared" si="22"/>
        <v>8.5295462587408402</v>
      </c>
      <c r="AV118" s="91">
        <f t="shared" si="22"/>
        <v>2.290778483670997</v>
      </c>
      <c r="AW118" s="91">
        <f t="shared" si="22"/>
        <v>3.0372711125696461</v>
      </c>
      <c r="AX118" s="91" t="e">
        <f t="shared" si="22"/>
        <v>#DIV/0!</v>
      </c>
      <c r="AY118" s="91">
        <f t="shared" si="22"/>
        <v>1.3316729878051865</v>
      </c>
      <c r="AZ118" s="91">
        <f t="shared" si="22"/>
        <v>0.27435743110038036</v>
      </c>
      <c r="BA118" s="91">
        <f t="shared" si="22"/>
        <v>2.1047386895408141E-2</v>
      </c>
      <c r="BB118" s="91">
        <f t="shared" si="22"/>
        <v>0.14711604069959419</v>
      </c>
      <c r="BC118" s="91">
        <f t="shared" si="22"/>
        <v>0.30275660719978487</v>
      </c>
      <c r="BD118" s="91">
        <f t="shared" si="22"/>
        <v>1.123737632195567</v>
      </c>
      <c r="BE118" s="91" t="e">
        <f t="shared" si="22"/>
        <v>#DIV/0!</v>
      </c>
      <c r="BF118" s="91" t="e">
        <f t="shared" si="22"/>
        <v>#DIV/0!</v>
      </c>
      <c r="BG118" s="91">
        <f t="shared" si="22"/>
        <v>5.9730724020390272E-2</v>
      </c>
      <c r="BH118" s="91">
        <f t="shared" si="22"/>
        <v>0.16626908852820441</v>
      </c>
      <c r="BI118" s="91">
        <f t="shared" si="22"/>
        <v>5.8933814677992809E-2</v>
      </c>
      <c r="BJ118" s="91">
        <f t="shared" si="22"/>
        <v>2.6870057685087732E-2</v>
      </c>
      <c r="BK118" s="91">
        <f t="shared" si="22"/>
        <v>8.5277077811084787E-4</v>
      </c>
      <c r="BL118" s="91">
        <f t="shared" si="22"/>
        <v>2.1745654841829887</v>
      </c>
      <c r="BM118" s="91">
        <f t="shared" si="22"/>
        <v>0.30179006294058014</v>
      </c>
      <c r="BN118" s="91">
        <f t="shared" si="22"/>
        <v>0.30486201764076754</v>
      </c>
    </row>
    <row r="121" spans="1:66">
      <c r="A121" s="95" t="s">
        <v>222</v>
      </c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</row>
    <row r="122" spans="1:66" s="3" customFormat="1">
      <c r="A122" s="95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</row>
    <row r="123" spans="1:66">
      <c r="A123" s="90" t="s">
        <v>204</v>
      </c>
      <c r="B123" s="87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</row>
    <row r="124" spans="1:66">
      <c r="A124" s="41" t="s">
        <v>67</v>
      </c>
      <c r="C124" s="91">
        <v>52.651806309029681</v>
      </c>
      <c r="D124" s="91">
        <v>0.19131933263521234</v>
      </c>
      <c r="E124" s="91">
        <v>15.942385063586251</v>
      </c>
      <c r="F124" s="91">
        <v>9.0106615929194795</v>
      </c>
      <c r="G124" s="91">
        <v>0.19055603195184001</v>
      </c>
      <c r="H124" s="91">
        <v>7.3971644544302499</v>
      </c>
      <c r="I124" s="91">
        <v>11.3620523393199</v>
      </c>
      <c r="J124" s="91">
        <v>2.4630632008188109</v>
      </c>
      <c r="K124" s="91">
        <v>0.23730685911966881</v>
      </c>
      <c r="L124" s="91">
        <v>1.8082134295168299E-2</v>
      </c>
      <c r="M124" s="91">
        <v>0.25</v>
      </c>
      <c r="N124" s="91">
        <v>99.714397318106265</v>
      </c>
      <c r="P124" s="91">
        <v>38.298628839675523</v>
      </c>
      <c r="Q124" s="91">
        <v>205.64256790068882</v>
      </c>
      <c r="R124" s="91">
        <v>29.139046154735819</v>
      </c>
      <c r="S124" s="91">
        <v>60.986899320557903</v>
      </c>
      <c r="T124" s="91">
        <v>122.301095500497</v>
      </c>
      <c r="U124" s="91">
        <v>27.883655245568065</v>
      </c>
      <c r="V124" s="91">
        <v>31.59631265301795</v>
      </c>
      <c r="W124" s="91">
        <v>266.09589383605675</v>
      </c>
      <c r="X124" s="91">
        <v>6.6634905972184022</v>
      </c>
      <c r="Y124" s="91">
        <v>13.107744858028788</v>
      </c>
      <c r="Z124" s="91">
        <v>71.265279262460666</v>
      </c>
      <c r="AB124" s="91">
        <v>0.20091174308000101</v>
      </c>
      <c r="AC124" s="91">
        <v>212.75435079514907</v>
      </c>
      <c r="AD124" s="91">
        <v>34.152877188421932</v>
      </c>
      <c r="AE124" s="91">
        <v>0.19005389200775749</v>
      </c>
      <c r="AF124" s="91">
        <v>8.8531199736495392</v>
      </c>
      <c r="AG124" s="91">
        <v>59.995932966007523</v>
      </c>
      <c r="AH124" s="91">
        <v>129.10932621247113</v>
      </c>
      <c r="AI124" s="91">
        <v>23.403721127946131</v>
      </c>
      <c r="AJ124" s="91">
        <v>30.265787325686016</v>
      </c>
      <c r="AK124" s="91">
        <v>16.627942486278506</v>
      </c>
      <c r="AL124" s="91">
        <v>0.85331261770614986</v>
      </c>
      <c r="AM124" s="91">
        <v>5.1404310081168703</v>
      </c>
      <c r="AN124" s="91">
        <v>258.88739489577551</v>
      </c>
      <c r="AO124" s="91">
        <v>6.8871905812567098</v>
      </c>
      <c r="AP124" s="91">
        <v>12.623313856049849</v>
      </c>
      <c r="AQ124" s="91">
        <v>0.62207693284732013</v>
      </c>
      <c r="AR124" s="91">
        <v>0.10441610409652077</v>
      </c>
      <c r="AS124" s="91">
        <v>3.533511880692064</v>
      </c>
      <c r="AT124" s="91">
        <v>0.22040879945671368</v>
      </c>
      <c r="AU124" s="91">
        <v>94.965786975034902</v>
      </c>
      <c r="AV124" s="91">
        <v>2.7576249386664182</v>
      </c>
      <c r="AW124" s="91">
        <v>5.2208108934767266</v>
      </c>
      <c r="AX124" s="91">
        <v>0.69573320521159498</v>
      </c>
      <c r="AY124" s="91">
        <v>2.1469548246301509</v>
      </c>
      <c r="AZ124" s="91">
        <v>0.90693374364134405</v>
      </c>
      <c r="BA124" s="91">
        <v>0.56494389289235258</v>
      </c>
      <c r="BB124" s="91">
        <v>0.95423338350130549</v>
      </c>
      <c r="BC124" s="91">
        <v>0.14263010827901718</v>
      </c>
      <c r="BD124" s="91">
        <v>1.0380380045866857</v>
      </c>
      <c r="BE124" s="91">
        <v>0.21537196368654737</v>
      </c>
      <c r="BF124" s="91">
        <v>0.63726362143278126</v>
      </c>
      <c r="BG124" s="91">
        <v>0.10372307774716867</v>
      </c>
      <c r="BH124" s="91">
        <v>0.67292945879985688</v>
      </c>
      <c r="BI124" s="91">
        <v>0.10573632680769063</v>
      </c>
      <c r="BJ124" s="91">
        <v>0.37285594191166688</v>
      </c>
      <c r="BK124" s="91">
        <v>4.8605123429915797E-2</v>
      </c>
      <c r="BL124" s="91">
        <v>2.2044351168298286</v>
      </c>
      <c r="BM124" s="91">
        <v>0.58974254291839578</v>
      </c>
      <c r="BN124" s="91">
        <v>0.39946853116634001</v>
      </c>
    </row>
    <row r="125" spans="1:66">
      <c r="A125" s="41" t="s">
        <v>70</v>
      </c>
      <c r="C125" s="91">
        <v>53.046434691090148</v>
      </c>
      <c r="D125" s="91">
        <v>1.2823750017144999</v>
      </c>
      <c r="E125" s="91">
        <v>14.349069311199999</v>
      </c>
      <c r="F125" s="91">
        <v>9.0397287886014439</v>
      </c>
      <c r="G125" s="91">
        <v>0.15074281045162874</v>
      </c>
      <c r="H125" s="91">
        <v>7.8292622875560633</v>
      </c>
      <c r="I125" s="91">
        <v>9.2594496813160703</v>
      </c>
      <c r="J125" s="91">
        <v>2.69447554873895</v>
      </c>
      <c r="K125" s="91">
        <v>1.3960192182345299</v>
      </c>
      <c r="L125" s="91">
        <v>0.25472691488597093</v>
      </c>
      <c r="M125" s="91">
        <v>0.78</v>
      </c>
      <c r="N125" s="91">
        <v>100.0822842537893</v>
      </c>
      <c r="P125" s="91">
        <v>29.246699710918275</v>
      </c>
      <c r="Q125" s="91">
        <v>212.14054976063255</v>
      </c>
      <c r="R125" s="91">
        <v>405.52473580303803</v>
      </c>
      <c r="S125" s="91">
        <v>41.249222518461998</v>
      </c>
      <c r="T125" s="91">
        <v>167.68915397224396</v>
      </c>
      <c r="U125" s="91">
        <v>59.322895824630827</v>
      </c>
      <c r="V125" s="91">
        <v>47.820235604127703</v>
      </c>
      <c r="W125" s="91">
        <v>449.76400817663506</v>
      </c>
      <c r="X125" s="91">
        <v>24.591276678074337</v>
      </c>
      <c r="Y125" s="91">
        <v>146.25148786082534</v>
      </c>
      <c r="Z125" s="91">
        <v>509.41548889208707</v>
      </c>
      <c r="AB125" s="91">
        <v>1.2895925308000118</v>
      </c>
      <c r="AC125" s="91">
        <v>210.22524079514903</v>
      </c>
      <c r="AD125" s="91">
        <v>407.32872993842193</v>
      </c>
      <c r="AE125" s="91">
        <v>0.15435169200775747</v>
      </c>
      <c r="AF125" s="91">
        <v>8.9865091736495391</v>
      </c>
      <c r="AG125" s="91">
        <v>40.378105966007517</v>
      </c>
      <c r="AH125" s="91">
        <v>178.62614621247101</v>
      </c>
      <c r="AI125" s="91">
        <v>66.048196127946127</v>
      </c>
      <c r="AJ125" s="91">
        <v>49.30742032568601</v>
      </c>
      <c r="AK125" s="91">
        <v>17.960769486278505</v>
      </c>
      <c r="AL125" s="91">
        <v>0.66612311770614951</v>
      </c>
      <c r="AM125" s="91">
        <v>40.543355008116897</v>
      </c>
      <c r="AN125" s="91">
        <v>445.78644489577545</v>
      </c>
      <c r="AO125" s="91">
        <v>24.35504930125671</v>
      </c>
      <c r="AP125" s="91">
        <v>142.46669185604983</v>
      </c>
      <c r="AQ125" s="91">
        <v>24.234350932847317</v>
      </c>
      <c r="AR125" s="91">
        <v>0.97791890409652071</v>
      </c>
      <c r="AS125" s="91">
        <v>4.4629044806920639</v>
      </c>
      <c r="AT125" s="91">
        <v>1.17629948994567</v>
      </c>
      <c r="AU125" s="91">
        <v>509.28537697503492</v>
      </c>
      <c r="AV125" s="91">
        <v>36.922575438666399</v>
      </c>
      <c r="AW125" s="91">
        <v>64.7115218934767</v>
      </c>
      <c r="AX125" s="91">
        <v>7.1655425005211502</v>
      </c>
      <c r="AY125" s="91">
        <v>24.801312496301001</v>
      </c>
      <c r="AZ125" s="91">
        <v>4.8836715436413423</v>
      </c>
      <c r="BA125" s="91">
        <v>1.4500213928923524</v>
      </c>
      <c r="BB125" s="91">
        <v>4.6592845035012997</v>
      </c>
      <c r="BC125" s="91">
        <v>0.685681870827901</v>
      </c>
      <c r="BD125" s="91">
        <v>3.9907990504586599</v>
      </c>
      <c r="BE125" s="91">
        <v>0.73711656368654732</v>
      </c>
      <c r="BF125" s="91">
        <v>2.1301145214327808</v>
      </c>
      <c r="BG125" s="91">
        <v>0.30926714777471598</v>
      </c>
      <c r="BH125" s="91">
        <v>2.0961196587998572</v>
      </c>
      <c r="BI125" s="91">
        <v>0.29887103268076898</v>
      </c>
      <c r="BJ125" s="91">
        <v>3.5490349339116669</v>
      </c>
      <c r="BK125" s="91">
        <v>1.6724910262991586</v>
      </c>
      <c r="BL125" s="91">
        <v>10.141782616829827</v>
      </c>
      <c r="BM125" s="91">
        <v>8.8970177429183952</v>
      </c>
      <c r="BN125" s="91">
        <v>1.54796730531166</v>
      </c>
    </row>
    <row r="126" spans="1:66">
      <c r="A126" s="41" t="s">
        <v>76</v>
      </c>
      <c r="C126" s="91">
        <v>43.796875105664</v>
      </c>
      <c r="D126" s="91">
        <v>6.4413528674335989E-3</v>
      </c>
      <c r="E126" s="91">
        <v>0.67390863108840249</v>
      </c>
      <c r="F126" s="91">
        <v>8.468248679436579</v>
      </c>
      <c r="G126" s="91">
        <v>0.13464872403506312</v>
      </c>
      <c r="H126" s="91">
        <v>43.978921965340803</v>
      </c>
      <c r="I126" s="91">
        <v>0.50992249299329773</v>
      </c>
      <c r="J126" s="91">
        <v>2.7526181706337159E-2</v>
      </c>
      <c r="K126" s="91">
        <v>7.578035271779293E-5</v>
      </c>
      <c r="L126" s="91">
        <v>1.3420853991652181E-4</v>
      </c>
      <c r="M126" s="91">
        <v>3.02</v>
      </c>
      <c r="N126" s="91">
        <v>100.61670312202455</v>
      </c>
      <c r="P126" s="91">
        <v>7.134090822928953</v>
      </c>
      <c r="Q126" s="91">
        <v>23.080150818184727</v>
      </c>
      <c r="R126" s="91">
        <v>2841.49804538236</v>
      </c>
      <c r="S126" s="91">
        <v>115.64358398652</v>
      </c>
      <c r="T126" s="91">
        <v>2491.51709537326</v>
      </c>
      <c r="U126" s="91">
        <v>37.550579250345493</v>
      </c>
      <c r="V126" s="91">
        <v>20.9709373740396</v>
      </c>
      <c r="W126" s="91">
        <v>0.67222537365847834</v>
      </c>
      <c r="X126" s="91">
        <v>7.1983353504160158E-2</v>
      </c>
      <c r="Y126" s="91">
        <v>6.9837409599596603</v>
      </c>
      <c r="Z126" s="91">
        <v>7.5809288198160241</v>
      </c>
      <c r="AB126" s="91">
        <v>1.7532673401638051E-2</v>
      </c>
      <c r="AC126" s="91">
        <v>24.352140925019189</v>
      </c>
      <c r="AD126" s="91">
        <v>2833.20944115982</v>
      </c>
      <c r="AE126" s="91">
        <v>0.1274489518015719</v>
      </c>
      <c r="AF126" s="91">
        <v>7.7641489311860052</v>
      </c>
      <c r="AG126" s="91">
        <v>112.62291687800158</v>
      </c>
      <c r="AH126" s="91">
        <v>2512.6277747550098</v>
      </c>
      <c r="AI126" s="91">
        <v>33.859568098534368</v>
      </c>
      <c r="AJ126" s="91">
        <v>20.003664576875348</v>
      </c>
      <c r="AK126" s="91">
        <v>0.9479184666706626</v>
      </c>
      <c r="AL126" s="91">
        <v>0.4692199477503321</v>
      </c>
      <c r="AM126" s="91">
        <v>0.32653999642622272</v>
      </c>
      <c r="AN126" s="91">
        <v>0.25995251177549999</v>
      </c>
      <c r="AO126" s="91">
        <v>0.12382186992744125</v>
      </c>
      <c r="AP126" s="91">
        <v>6.13076527234906</v>
      </c>
      <c r="AQ126" s="91">
        <v>0.17271969215609898</v>
      </c>
      <c r="AR126" s="91">
        <v>1.8736571401909992E-2</v>
      </c>
      <c r="AS126" s="91">
        <v>3.3342922675682192</v>
      </c>
      <c r="AT126" s="91">
        <v>2.8159145929742724E-2</v>
      </c>
      <c r="AU126" s="91">
        <v>13.530998844099599</v>
      </c>
      <c r="AV126" s="91">
        <v>0.12977518526920001</v>
      </c>
      <c r="AW126" s="91">
        <v>0.198141079264891</v>
      </c>
      <c r="AX126" s="91">
        <v>3.2073700486358998E-2</v>
      </c>
      <c r="AY126" s="91">
        <v>7.6209218750670396E-2</v>
      </c>
      <c r="AZ126" s="91">
        <v>1.81245523134177E-2</v>
      </c>
      <c r="BA126" s="91">
        <v>3.58445428848368E-3</v>
      </c>
      <c r="BB126" s="91">
        <v>4.5606569198078997E-2</v>
      </c>
      <c r="BC126" s="91">
        <v>4.9150996900601297E-3</v>
      </c>
      <c r="BD126" s="91">
        <v>2.7359294883289E-2</v>
      </c>
      <c r="BE126" s="91">
        <v>4.6569326972744126E-3</v>
      </c>
      <c r="BF126" s="91">
        <v>1.3527511421139669E-2</v>
      </c>
      <c r="BG126" s="91">
        <v>3.1212052173512999E-3</v>
      </c>
      <c r="BH126" s="91">
        <v>1.9709589972696385E-2</v>
      </c>
      <c r="BI126" s="91">
        <v>4.8425144183100914E-3</v>
      </c>
      <c r="BJ126" s="91">
        <v>0.18297114466725201</v>
      </c>
      <c r="BK126" s="91">
        <v>1.2278688418746037E-2</v>
      </c>
      <c r="BL126" s="91">
        <v>3.1715407390300099E-2</v>
      </c>
      <c r="BM126" s="91">
        <v>0.15913806079918999</v>
      </c>
      <c r="BN126" s="91">
        <v>4.6918131166339902E-2</v>
      </c>
    </row>
    <row r="127" spans="1:66">
      <c r="A127" s="41" t="s">
        <v>80</v>
      </c>
      <c r="C127" s="91">
        <v>75.797141176124541</v>
      </c>
      <c r="D127" s="91">
        <v>9.2348668096322348E-2</v>
      </c>
      <c r="E127" s="91">
        <v>12.176352608162558</v>
      </c>
      <c r="F127" s="91">
        <v>1.9180155785183102</v>
      </c>
      <c r="G127" s="91">
        <v>1.3459977240740557E-2</v>
      </c>
      <c r="H127" s="91">
        <v>6.3545752306396669E-2</v>
      </c>
      <c r="I127" s="91">
        <v>0.77376773380371833</v>
      </c>
      <c r="J127" s="91">
        <v>3.2377055217682322</v>
      </c>
      <c r="K127" s="91">
        <v>4.9756033241962196</v>
      </c>
      <c r="L127" s="91">
        <v>7.1345461632304E-3</v>
      </c>
      <c r="M127" s="91">
        <v>0.51</v>
      </c>
      <c r="N127" s="91">
        <v>99.565074886380273</v>
      </c>
      <c r="P127" s="91">
        <v>0.50209678237570943</v>
      </c>
      <c r="Q127" s="91">
        <v>1.00456382529387</v>
      </c>
      <c r="R127" s="91">
        <v>11.196199658464721</v>
      </c>
      <c r="S127" s="91">
        <v>1.4639361923717999</v>
      </c>
      <c r="T127" s="91">
        <v>3.14235558961192</v>
      </c>
      <c r="U127" s="91">
        <v>5.4669969895510837</v>
      </c>
      <c r="V127" s="91">
        <v>23.8118460133356</v>
      </c>
      <c r="W127" s="91">
        <v>10.775156185357494</v>
      </c>
      <c r="X127" s="91">
        <v>149.869016021269</v>
      </c>
      <c r="Y127" s="91">
        <v>300.94161210482667</v>
      </c>
      <c r="Z127" s="91">
        <v>109.90473380979905</v>
      </c>
      <c r="AB127" s="91">
        <v>9.9734880244456467E-2</v>
      </c>
      <c r="AC127" s="91">
        <v>0.51900736637882861</v>
      </c>
      <c r="AD127" s="91">
        <v>10.625213283664223</v>
      </c>
      <c r="AE127" s="91">
        <v>2.2338712304787178E-2</v>
      </c>
      <c r="AF127" s="91">
        <v>1.8361261557839257</v>
      </c>
      <c r="AG127" s="91">
        <v>0.38943260682829461</v>
      </c>
      <c r="AH127" s="91">
        <v>2.2785055457852192</v>
      </c>
      <c r="AI127" s="91">
        <v>6.8220030016835</v>
      </c>
      <c r="AJ127" s="91">
        <v>22.886462463964396</v>
      </c>
      <c r="AK127" s="91">
        <v>30.250067026508383</v>
      </c>
      <c r="AL127" s="91">
        <v>0.30684458898497552</v>
      </c>
      <c r="AM127" s="91">
        <v>314.38394483694566</v>
      </c>
      <c r="AN127" s="91">
        <v>8.4565667352964002</v>
      </c>
      <c r="AO127" s="91">
        <v>145.972987396566</v>
      </c>
      <c r="AP127" s="91">
        <v>296.3756288761071</v>
      </c>
      <c r="AQ127" s="91">
        <v>44.188826039776316</v>
      </c>
      <c r="AR127" s="91">
        <v>1.938216945286195</v>
      </c>
      <c r="AS127" s="91">
        <v>18.191817940163428</v>
      </c>
      <c r="AT127" s="91">
        <v>0.82725761234014905</v>
      </c>
      <c r="AU127" s="91">
        <v>115.88425274941351</v>
      </c>
      <c r="AV127" s="91">
        <v>106.11042516830248</v>
      </c>
      <c r="AW127" s="91">
        <v>194.82863542826468</v>
      </c>
      <c r="AX127" s="91">
        <v>23.578899445997827</v>
      </c>
      <c r="AY127" s="91">
        <v>68.236967632264907</v>
      </c>
      <c r="AZ127" s="91">
        <v>16.358270664989657</v>
      </c>
      <c r="BA127" s="91">
        <v>0.32836140642648998</v>
      </c>
      <c r="BB127" s="91">
        <v>14.4984344343977</v>
      </c>
      <c r="BC127" s="91">
        <v>2.7469402969279999</v>
      </c>
      <c r="BD127" s="91">
        <v>16.963227073059812</v>
      </c>
      <c r="BE127" s="91">
        <v>3.6708971710092011</v>
      </c>
      <c r="BF127" s="91">
        <v>12.573453521753034</v>
      </c>
      <c r="BG127" s="91">
        <v>1.9984998344138347</v>
      </c>
      <c r="BH127" s="91">
        <v>14.175505897450163</v>
      </c>
      <c r="BI127" s="91">
        <v>1.9056656677681425</v>
      </c>
      <c r="BJ127" s="91">
        <v>12.198993900901</v>
      </c>
      <c r="BK127" s="91">
        <v>4.7241177504029999</v>
      </c>
      <c r="BL127" s="91">
        <v>37.469364466973921</v>
      </c>
      <c r="BM127" s="91">
        <v>48.054388049367802</v>
      </c>
      <c r="BN127" s="91">
        <v>15.882759531688063</v>
      </c>
    </row>
    <row r="128" spans="1:66"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</row>
    <row r="129" spans="1:66">
      <c r="A129" s="41" t="s">
        <v>116</v>
      </c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</row>
    <row r="130" spans="1:66">
      <c r="A130" s="41" t="s">
        <v>67</v>
      </c>
      <c r="C130" s="91">
        <v>52.64</v>
      </c>
      <c r="D130" s="91">
        <v>0.2</v>
      </c>
      <c r="E130" s="91">
        <v>16.5</v>
      </c>
      <c r="F130" s="91">
        <v>8.91</v>
      </c>
      <c r="G130" s="91">
        <v>0.18</v>
      </c>
      <c r="H130" s="91">
        <v>7.5</v>
      </c>
      <c r="I130" s="91">
        <v>11.5</v>
      </c>
      <c r="J130" s="91">
        <v>2.46</v>
      </c>
      <c r="K130" s="91">
        <v>0.25</v>
      </c>
      <c r="L130" s="91">
        <v>0.03</v>
      </c>
      <c r="M130" s="91">
        <v>0.25</v>
      </c>
      <c r="N130" s="91">
        <v>100.42</v>
      </c>
      <c r="P130" s="91">
        <v>38</v>
      </c>
      <c r="Q130" s="91">
        <v>220</v>
      </c>
      <c r="R130" s="91">
        <v>30</v>
      </c>
      <c r="S130" s="91">
        <v>58</v>
      </c>
      <c r="T130" s="91">
        <v>120</v>
      </c>
      <c r="U130" s="91">
        <v>14</v>
      </c>
      <c r="V130" s="91">
        <v>68</v>
      </c>
      <c r="W130" s="91">
        <v>260</v>
      </c>
      <c r="X130" s="91">
        <v>7</v>
      </c>
      <c r="Y130" s="91">
        <v>23</v>
      </c>
      <c r="Z130" s="91">
        <v>100</v>
      </c>
      <c r="AB130" s="91">
        <v>0.2</v>
      </c>
      <c r="AC130" s="91">
        <v>220</v>
      </c>
      <c r="AD130" s="91">
        <v>30</v>
      </c>
      <c r="AE130" s="91">
        <v>0.18</v>
      </c>
      <c r="AF130" s="91">
        <v>8.91</v>
      </c>
      <c r="AG130" s="91">
        <v>58</v>
      </c>
      <c r="AH130" s="91">
        <v>120</v>
      </c>
      <c r="AI130" s="91">
        <v>14</v>
      </c>
      <c r="AJ130" s="91">
        <v>68</v>
      </c>
      <c r="AK130" s="91">
        <v>16</v>
      </c>
      <c r="AL130" s="91" t="s">
        <v>118</v>
      </c>
      <c r="AM130" s="91">
        <v>6</v>
      </c>
      <c r="AN130" s="91">
        <v>260</v>
      </c>
      <c r="AO130" s="91">
        <v>7</v>
      </c>
      <c r="AP130" s="91">
        <v>23</v>
      </c>
      <c r="AQ130" s="91">
        <v>2</v>
      </c>
      <c r="AR130" s="91">
        <v>5</v>
      </c>
      <c r="AS130" s="91">
        <v>1</v>
      </c>
      <c r="AT130" s="91" t="s">
        <v>118</v>
      </c>
      <c r="AU130" s="91">
        <v>100</v>
      </c>
      <c r="AV130" s="91">
        <v>3</v>
      </c>
      <c r="AW130" s="91">
        <v>6</v>
      </c>
      <c r="AX130" s="91" t="s">
        <v>118</v>
      </c>
      <c r="AY130" s="91">
        <v>3</v>
      </c>
      <c r="AZ130" s="91">
        <v>0.8</v>
      </c>
      <c r="BA130" s="91">
        <v>0.63</v>
      </c>
      <c r="BB130" s="91" t="s">
        <v>118</v>
      </c>
      <c r="BC130" s="91" t="s">
        <v>118</v>
      </c>
      <c r="BD130" s="91" t="s">
        <v>118</v>
      </c>
      <c r="BE130" s="91" t="s">
        <v>118</v>
      </c>
      <c r="BF130" s="91" t="s">
        <v>118</v>
      </c>
      <c r="BG130" s="91" t="s">
        <v>118</v>
      </c>
      <c r="BH130" s="91">
        <v>0.7</v>
      </c>
      <c r="BI130" s="91">
        <v>0.2</v>
      </c>
      <c r="BJ130" s="91" t="s">
        <v>118</v>
      </c>
      <c r="BK130" s="91" t="s">
        <v>118</v>
      </c>
      <c r="BL130" s="91">
        <v>7</v>
      </c>
      <c r="BM130" s="91">
        <v>0.6</v>
      </c>
      <c r="BN130" s="92">
        <v>0.6</v>
      </c>
    </row>
    <row r="131" spans="1:66">
      <c r="A131" s="41" t="s">
        <v>117</v>
      </c>
      <c r="C131" s="91">
        <v>52.16</v>
      </c>
      <c r="D131" s="91">
        <v>1.3</v>
      </c>
      <c r="E131" s="91">
        <v>14.51</v>
      </c>
      <c r="F131" s="91">
        <v>9.1</v>
      </c>
      <c r="G131" s="91">
        <v>0.15</v>
      </c>
      <c r="H131" s="91">
        <v>7.75</v>
      </c>
      <c r="I131" s="91">
        <v>9.23</v>
      </c>
      <c r="J131" s="91">
        <v>2.74</v>
      </c>
      <c r="K131" s="91">
        <v>1.42</v>
      </c>
      <c r="L131" s="91">
        <v>0.25</v>
      </c>
      <c r="M131" s="91">
        <v>0.78</v>
      </c>
      <c r="N131" s="91">
        <v>99.39</v>
      </c>
      <c r="P131" s="91">
        <v>27.9</v>
      </c>
      <c r="Q131" s="91">
        <v>206</v>
      </c>
      <c r="R131" s="91">
        <v>415</v>
      </c>
      <c r="S131" s="91">
        <v>39.5</v>
      </c>
      <c r="T131" s="91">
        <v>134</v>
      </c>
      <c r="U131" s="91">
        <v>55</v>
      </c>
      <c r="V131" s="91">
        <v>82</v>
      </c>
      <c r="W131" s="91">
        <v>443</v>
      </c>
      <c r="X131" s="91">
        <v>24</v>
      </c>
      <c r="Y131" s="91">
        <v>146</v>
      </c>
      <c r="Z131" s="91">
        <v>497</v>
      </c>
      <c r="AB131" s="91">
        <v>1.3</v>
      </c>
      <c r="AC131" s="91">
        <v>206</v>
      </c>
      <c r="AD131" s="91">
        <v>415</v>
      </c>
      <c r="AE131" s="91">
        <v>0.15</v>
      </c>
      <c r="AF131" s="91">
        <v>9.1</v>
      </c>
      <c r="AG131" s="91">
        <v>39.5</v>
      </c>
      <c r="AH131" s="91">
        <v>134</v>
      </c>
      <c r="AI131" s="91">
        <v>55</v>
      </c>
      <c r="AJ131" s="91">
        <v>82</v>
      </c>
      <c r="AK131" s="91">
        <v>18</v>
      </c>
      <c r="AL131" s="91" t="s">
        <v>118</v>
      </c>
      <c r="AM131" s="91">
        <v>42</v>
      </c>
      <c r="AN131" s="91">
        <v>443</v>
      </c>
      <c r="AO131" s="91">
        <v>24</v>
      </c>
      <c r="AP131" s="91">
        <v>146</v>
      </c>
      <c r="AQ131" s="91">
        <v>27</v>
      </c>
      <c r="AR131" s="91">
        <v>1.2897917848197342</v>
      </c>
      <c r="AS131" s="91">
        <v>2.4535663195729533</v>
      </c>
      <c r="AT131" s="91">
        <v>1.2</v>
      </c>
      <c r="AU131" s="91">
        <v>497</v>
      </c>
      <c r="AV131" s="91">
        <v>38.1</v>
      </c>
      <c r="AW131" s="91">
        <v>66.099999999999994</v>
      </c>
      <c r="AX131" s="91">
        <v>7.3</v>
      </c>
      <c r="AY131" s="91">
        <v>25.5</v>
      </c>
      <c r="AZ131" s="91">
        <v>5.0199999999999996</v>
      </c>
      <c r="BA131" s="91">
        <v>1.47</v>
      </c>
      <c r="BB131" s="91">
        <v>4.54</v>
      </c>
      <c r="BC131" s="91">
        <v>0.69</v>
      </c>
      <c r="BD131" s="91">
        <v>4.1900000000000004</v>
      </c>
      <c r="BE131" s="91">
        <v>0.72</v>
      </c>
      <c r="BF131" s="91">
        <v>2.1800000000000002</v>
      </c>
      <c r="BG131" s="91">
        <v>0.31</v>
      </c>
      <c r="BH131" s="91">
        <v>2.1</v>
      </c>
      <c r="BI131" s="91">
        <v>0.32</v>
      </c>
      <c r="BJ131" s="91">
        <v>3.48</v>
      </c>
      <c r="BK131" s="91">
        <v>1.6</v>
      </c>
      <c r="BL131" s="91">
        <v>7.2</v>
      </c>
      <c r="BM131" s="91">
        <v>8.8000000000000007</v>
      </c>
      <c r="BN131" s="92">
        <v>1.6</v>
      </c>
    </row>
    <row r="132" spans="1:66">
      <c r="A132" s="41" t="s">
        <v>76</v>
      </c>
      <c r="C132" s="91">
        <v>42.39</v>
      </c>
      <c r="D132" s="91" t="s">
        <v>118</v>
      </c>
      <c r="E132" s="91">
        <v>0.62</v>
      </c>
      <c r="F132" s="91">
        <v>8.34</v>
      </c>
      <c r="G132" s="91">
        <v>0.12</v>
      </c>
      <c r="H132" s="91">
        <v>44.72</v>
      </c>
      <c r="I132" s="91">
        <v>0.56000000000000005</v>
      </c>
      <c r="J132" s="91">
        <v>2.1000000000000001E-2</v>
      </c>
      <c r="K132" s="91">
        <v>3.0000000000000001E-3</v>
      </c>
      <c r="L132" s="91" t="s">
        <v>118</v>
      </c>
      <c r="M132" s="91">
        <v>3.02</v>
      </c>
      <c r="N132" s="91">
        <v>99.793999999999997</v>
      </c>
      <c r="P132" s="91">
        <v>7</v>
      </c>
      <c r="Q132" s="91">
        <v>29</v>
      </c>
      <c r="R132" s="91">
        <v>2970</v>
      </c>
      <c r="S132" s="91">
        <v>116</v>
      </c>
      <c r="T132" s="91">
        <v>2460</v>
      </c>
      <c r="U132" s="91">
        <v>5.7</v>
      </c>
      <c r="V132" s="91">
        <v>29.5</v>
      </c>
      <c r="W132" s="91" t="s">
        <v>118</v>
      </c>
      <c r="X132" s="91" t="s">
        <v>118</v>
      </c>
      <c r="Y132" s="91">
        <v>6.3</v>
      </c>
      <c r="Z132" s="91">
        <v>17</v>
      </c>
      <c r="AB132" s="91" t="s">
        <v>118</v>
      </c>
      <c r="AC132" s="91">
        <v>29</v>
      </c>
      <c r="AD132" s="91">
        <v>2970</v>
      </c>
      <c r="AE132" s="91">
        <v>0.12</v>
      </c>
      <c r="AF132" s="91">
        <v>8.34</v>
      </c>
      <c r="AG132" s="91">
        <v>116</v>
      </c>
      <c r="AH132" s="91">
        <v>2460</v>
      </c>
      <c r="AI132" s="91">
        <v>5.7</v>
      </c>
      <c r="AJ132" s="91">
        <v>29.5</v>
      </c>
      <c r="AK132" s="91">
        <v>0.5</v>
      </c>
      <c r="AL132" s="91" t="s">
        <v>118</v>
      </c>
      <c r="AM132" s="91" t="s">
        <v>118</v>
      </c>
      <c r="AN132" s="91" t="s">
        <v>118</v>
      </c>
      <c r="AO132" s="91" t="s">
        <v>118</v>
      </c>
      <c r="AP132" s="91">
        <v>6.3</v>
      </c>
      <c r="AQ132" s="91">
        <v>1.2</v>
      </c>
      <c r="AR132" s="91" t="s">
        <v>118</v>
      </c>
      <c r="AS132" s="91">
        <v>0.05</v>
      </c>
      <c r="AT132" s="91" t="s">
        <v>118</v>
      </c>
      <c r="AU132" s="91">
        <v>17</v>
      </c>
      <c r="AV132" s="91">
        <v>0.1</v>
      </c>
      <c r="AW132" s="91">
        <v>0.2</v>
      </c>
      <c r="AX132" s="91">
        <v>0.02</v>
      </c>
      <c r="AY132" s="91">
        <v>7.0000000000000007E-2</v>
      </c>
      <c r="AZ132" s="91">
        <v>0.02</v>
      </c>
      <c r="BA132" s="91">
        <v>3.3E-3</v>
      </c>
      <c r="BB132" s="91">
        <v>0.02</v>
      </c>
      <c r="BC132" s="91">
        <v>3.3E-3</v>
      </c>
      <c r="BD132" s="91">
        <v>0.02</v>
      </c>
      <c r="BE132" s="91" t="s">
        <v>118</v>
      </c>
      <c r="BF132" s="91">
        <v>0.02</v>
      </c>
      <c r="BG132" s="91" t="s">
        <v>118</v>
      </c>
      <c r="BH132" s="91">
        <v>0.02</v>
      </c>
      <c r="BI132" s="91" t="s">
        <v>118</v>
      </c>
      <c r="BJ132" s="91">
        <v>0.21</v>
      </c>
      <c r="BK132" s="91" t="s">
        <v>118</v>
      </c>
      <c r="BL132" s="91">
        <v>0.114</v>
      </c>
      <c r="BM132" s="91">
        <v>0.18</v>
      </c>
      <c r="BN132" s="92">
        <v>0.05</v>
      </c>
    </row>
    <row r="133" spans="1:66">
      <c r="A133" s="41" t="s">
        <v>80</v>
      </c>
      <c r="C133" s="91">
        <v>75.7</v>
      </c>
      <c r="D133" s="91">
        <v>0.09</v>
      </c>
      <c r="E133" s="91">
        <v>12.08</v>
      </c>
      <c r="F133" s="91">
        <v>2.02</v>
      </c>
      <c r="G133" s="91">
        <v>2.1000000000000001E-2</v>
      </c>
      <c r="H133" s="91">
        <v>0.06</v>
      </c>
      <c r="I133" s="91">
        <v>0.78284805906552501</v>
      </c>
      <c r="J133" s="91">
        <v>3.36</v>
      </c>
      <c r="K133" s="91">
        <v>4.99</v>
      </c>
      <c r="L133" s="91">
        <v>0.01</v>
      </c>
      <c r="M133" s="91">
        <v>0.51</v>
      </c>
      <c r="N133" s="91">
        <v>99.623848059065537</v>
      </c>
      <c r="P133" s="91">
        <v>1</v>
      </c>
      <c r="Q133" s="91">
        <v>2</v>
      </c>
      <c r="R133" s="91">
        <v>12</v>
      </c>
      <c r="S133" s="91">
        <v>4</v>
      </c>
      <c r="T133" s="91">
        <v>8</v>
      </c>
      <c r="U133" s="91">
        <v>12</v>
      </c>
      <c r="V133" s="91">
        <v>50</v>
      </c>
      <c r="W133" s="91">
        <v>10</v>
      </c>
      <c r="X133" s="91">
        <v>143</v>
      </c>
      <c r="Y133" s="91">
        <v>300</v>
      </c>
      <c r="Z133" s="91">
        <v>120</v>
      </c>
      <c r="AB133" s="91">
        <v>8.5000000000000006E-2</v>
      </c>
      <c r="AC133" s="91">
        <v>2</v>
      </c>
      <c r="AD133" s="91">
        <v>12</v>
      </c>
      <c r="AE133" s="91">
        <v>2.1000000000000001E-2</v>
      </c>
      <c r="AF133" s="91">
        <v>2.02</v>
      </c>
      <c r="AG133" s="91">
        <v>4</v>
      </c>
      <c r="AH133" s="91">
        <v>8</v>
      </c>
      <c r="AI133" s="91">
        <v>12</v>
      </c>
      <c r="AJ133" s="91">
        <v>50</v>
      </c>
      <c r="AK133" s="91">
        <v>27</v>
      </c>
      <c r="AL133" s="91" t="s">
        <v>118</v>
      </c>
      <c r="AM133" s="91">
        <v>320</v>
      </c>
      <c r="AN133" s="91">
        <v>10</v>
      </c>
      <c r="AO133" s="91">
        <v>143</v>
      </c>
      <c r="AP133" s="91">
        <v>300</v>
      </c>
      <c r="AQ133" s="91">
        <v>53</v>
      </c>
      <c r="AR133" s="91">
        <v>3</v>
      </c>
      <c r="AS133" s="91">
        <v>4</v>
      </c>
      <c r="AT133" s="91">
        <v>1</v>
      </c>
      <c r="AU133" s="91">
        <v>120</v>
      </c>
      <c r="AV133" s="91">
        <v>109</v>
      </c>
      <c r="AW133" s="91">
        <v>195</v>
      </c>
      <c r="AX133" s="91"/>
      <c r="AY133" s="91">
        <v>72</v>
      </c>
      <c r="AZ133" s="91">
        <v>15.8</v>
      </c>
      <c r="BA133" s="91">
        <v>0.35</v>
      </c>
      <c r="BB133" s="91">
        <v>14</v>
      </c>
      <c r="BC133" s="91">
        <v>3</v>
      </c>
      <c r="BD133" s="91">
        <v>17</v>
      </c>
      <c r="BE133" s="91" t="s">
        <v>209</v>
      </c>
      <c r="BF133" s="91" t="s">
        <v>209</v>
      </c>
      <c r="BG133" s="91">
        <v>2</v>
      </c>
      <c r="BH133" s="91">
        <v>14.2</v>
      </c>
      <c r="BI133" s="91">
        <v>2</v>
      </c>
      <c r="BJ133" s="91">
        <v>12</v>
      </c>
      <c r="BK133" s="91">
        <v>4.5</v>
      </c>
      <c r="BL133" s="91">
        <v>40</v>
      </c>
      <c r="BM133" s="91">
        <v>50</v>
      </c>
      <c r="BN133" s="92">
        <v>15</v>
      </c>
    </row>
    <row r="135" spans="1:66">
      <c r="A135" s="80" t="s">
        <v>205</v>
      </c>
      <c r="B135" s="19" t="s">
        <v>206</v>
      </c>
    </row>
    <row r="136" spans="1:66" s="92" customFormat="1">
      <c r="A136" s="90" t="s">
        <v>67</v>
      </c>
      <c r="B136" s="88"/>
      <c r="C136" s="91">
        <f>100*(C130-C124)/C130</f>
        <v>-2.242839861261408E-2</v>
      </c>
      <c r="D136" s="91">
        <f t="shared" ref="D136:BN139" si="24">100*(D130-D124)/D130</f>
        <v>4.3403336823938377</v>
      </c>
      <c r="E136" s="91">
        <f t="shared" si="24"/>
        <v>3.379484463113632</v>
      </c>
      <c r="F136" s="91">
        <f t="shared" si="24"/>
        <v>-1.1297597409593647</v>
      </c>
      <c r="G136" s="91">
        <f t="shared" si="24"/>
        <v>-5.8644621954666762</v>
      </c>
      <c r="H136" s="91">
        <f t="shared" si="24"/>
        <v>1.3711406075966674</v>
      </c>
      <c r="I136" s="91">
        <f t="shared" si="24"/>
        <v>1.1995448754791267</v>
      </c>
      <c r="J136" s="91">
        <f t="shared" si="24"/>
        <v>-0.12452035848825006</v>
      </c>
      <c r="K136" s="91">
        <f t="shared" si="24"/>
        <v>5.0772563521324754</v>
      </c>
      <c r="L136" s="91">
        <f t="shared" si="24"/>
        <v>39.726219016105667</v>
      </c>
      <c r="M136" s="91">
        <f t="shared" si="24"/>
        <v>0</v>
      </c>
      <c r="N136" s="91">
        <f t="shared" si="24"/>
        <v>0.70265154540304409</v>
      </c>
      <c r="O136" s="91"/>
      <c r="P136" s="91">
        <f t="shared" si="24"/>
        <v>-0.78586536756716519</v>
      </c>
      <c r="Q136" s="91">
        <f t="shared" si="24"/>
        <v>6.526105499686901</v>
      </c>
      <c r="R136" s="91">
        <f t="shared" si="24"/>
        <v>2.8698461508806026</v>
      </c>
      <c r="S136" s="91">
        <f t="shared" si="24"/>
        <v>-5.1498264147550055</v>
      </c>
      <c r="T136" s="91">
        <f t="shared" si="24"/>
        <v>-1.9175795837474989</v>
      </c>
      <c r="U136" s="91">
        <f t="shared" si="24"/>
        <v>-99.168966039771902</v>
      </c>
      <c r="V136" s="91">
        <f t="shared" si="24"/>
        <v>53.534834333797136</v>
      </c>
      <c r="W136" s="91">
        <f t="shared" si="24"/>
        <v>-2.3445745523295178</v>
      </c>
      <c r="X136" s="91">
        <f t="shared" si="24"/>
        <v>4.8072771825942544</v>
      </c>
      <c r="Y136" s="91">
        <f t="shared" si="24"/>
        <v>43.009804965092229</v>
      </c>
      <c r="Z136" s="91">
        <f t="shared" si="24"/>
        <v>28.734720737539334</v>
      </c>
      <c r="AA136" s="91"/>
      <c r="AB136" s="91">
        <f t="shared" si="24"/>
        <v>-0.45587154000049923</v>
      </c>
      <c r="AC136" s="91">
        <f t="shared" si="24"/>
        <v>3.2934769112958793</v>
      </c>
      <c r="AD136" s="91">
        <f t="shared" si="24"/>
        <v>-13.842923961406443</v>
      </c>
      <c r="AE136" s="91">
        <f t="shared" si="24"/>
        <v>-5.5854955598652776</v>
      </c>
      <c r="AF136" s="91">
        <f t="shared" si="24"/>
        <v>0.63838413412414097</v>
      </c>
      <c r="AG136" s="91">
        <f t="shared" si="24"/>
        <v>-3.4412637344957289</v>
      </c>
      <c r="AH136" s="91">
        <f t="shared" si="24"/>
        <v>-7.5911051770592763</v>
      </c>
      <c r="AI136" s="91">
        <f t="shared" si="24"/>
        <v>-67.169436628186659</v>
      </c>
      <c r="AJ136" s="91">
        <f t="shared" si="24"/>
        <v>55.491489226932323</v>
      </c>
      <c r="AK136" s="91">
        <f t="shared" si="24"/>
        <v>-3.9246405392406647</v>
      </c>
      <c r="AL136" s="91" t="e">
        <f t="shared" si="24"/>
        <v>#VALUE!</v>
      </c>
      <c r="AM136" s="91">
        <f t="shared" si="24"/>
        <v>14.326149864718829</v>
      </c>
      <c r="AN136" s="91">
        <f t="shared" si="24"/>
        <v>0.42792504008634052</v>
      </c>
      <c r="AO136" s="91">
        <f t="shared" si="24"/>
        <v>1.6115631249041458</v>
      </c>
      <c r="AP136" s="91">
        <f t="shared" si="24"/>
        <v>45.116026712826745</v>
      </c>
      <c r="AQ136" s="91">
        <f t="shared" si="24"/>
        <v>68.896153357633992</v>
      </c>
      <c r="AR136" s="91">
        <f t="shared" si="24"/>
        <v>97.9116779180696</v>
      </c>
      <c r="AS136" s="91">
        <f t="shared" si="24"/>
        <v>-253.35118806920639</v>
      </c>
      <c r="AT136" s="91" t="e">
        <f t="shared" si="24"/>
        <v>#VALUE!</v>
      </c>
      <c r="AU136" s="91">
        <f t="shared" si="24"/>
        <v>5.0342130249650978</v>
      </c>
      <c r="AV136" s="91">
        <f t="shared" si="24"/>
        <v>8.0791687111193919</v>
      </c>
      <c r="AW136" s="91">
        <f t="shared" si="24"/>
        <v>12.986485108721224</v>
      </c>
      <c r="AX136" s="91" t="e">
        <f t="shared" si="24"/>
        <v>#VALUE!</v>
      </c>
      <c r="AY136" s="91">
        <f t="shared" si="24"/>
        <v>28.434839178994974</v>
      </c>
      <c r="AZ136" s="91">
        <f t="shared" si="24"/>
        <v>-13.366717955167999</v>
      </c>
      <c r="BA136" s="91">
        <f t="shared" si="24"/>
        <v>10.326366207563083</v>
      </c>
      <c r="BB136" s="91" t="e">
        <f t="shared" si="24"/>
        <v>#VALUE!</v>
      </c>
      <c r="BC136" s="91" t="e">
        <f t="shared" si="24"/>
        <v>#VALUE!</v>
      </c>
      <c r="BD136" s="91" t="e">
        <f t="shared" si="24"/>
        <v>#VALUE!</v>
      </c>
      <c r="BE136" s="91" t="e">
        <f t="shared" si="24"/>
        <v>#VALUE!</v>
      </c>
      <c r="BF136" s="91" t="e">
        <f t="shared" si="24"/>
        <v>#VALUE!</v>
      </c>
      <c r="BG136" s="91" t="e">
        <f t="shared" si="24"/>
        <v>#VALUE!</v>
      </c>
      <c r="BH136" s="91">
        <f t="shared" si="24"/>
        <v>3.8672201714490106</v>
      </c>
      <c r="BI136" s="91">
        <f t="shared" si="24"/>
        <v>47.131836596154685</v>
      </c>
      <c r="BJ136" s="91" t="e">
        <f t="shared" si="24"/>
        <v>#VALUE!</v>
      </c>
      <c r="BK136" s="91" t="e">
        <f t="shared" si="24"/>
        <v>#VALUE!</v>
      </c>
      <c r="BL136" s="91">
        <f t="shared" si="24"/>
        <v>68.508069759573871</v>
      </c>
      <c r="BM136" s="91">
        <f t="shared" si="24"/>
        <v>1.7095761802673657</v>
      </c>
      <c r="BN136" s="91">
        <f t="shared" si="24"/>
        <v>33.421911472276662</v>
      </c>
    </row>
    <row r="137" spans="1:66" s="92" customFormat="1">
      <c r="A137" s="90" t="s">
        <v>70</v>
      </c>
      <c r="B137" s="88"/>
      <c r="C137" s="91">
        <f t="shared" ref="C137:R139" si="25">100*(C131-C125)/C131</f>
        <v>-1.6994530120593401</v>
      </c>
      <c r="D137" s="91">
        <f t="shared" si="25"/>
        <v>1.3557690988846252</v>
      </c>
      <c r="E137" s="91">
        <f t="shared" si="25"/>
        <v>1.1091019214334983</v>
      </c>
      <c r="F137" s="91">
        <f t="shared" si="25"/>
        <v>0.6623210043797334</v>
      </c>
      <c r="G137" s="91">
        <f t="shared" si="25"/>
        <v>-0.49520696775249656</v>
      </c>
      <c r="H137" s="91">
        <f t="shared" si="25"/>
        <v>-1.0227391942717852</v>
      </c>
      <c r="I137" s="91">
        <f t="shared" si="25"/>
        <v>-0.31906480299100587</v>
      </c>
      <c r="J137" s="91">
        <f t="shared" si="25"/>
        <v>1.6614763233959926</v>
      </c>
      <c r="K137" s="91">
        <f t="shared" si="25"/>
        <v>1.6887874482725371</v>
      </c>
      <c r="L137" s="91">
        <f t="shared" si="25"/>
        <v>-1.8907659543883737</v>
      </c>
      <c r="M137" s="91">
        <f t="shared" si="25"/>
        <v>0</v>
      </c>
      <c r="N137" s="91">
        <f t="shared" si="25"/>
        <v>-0.69653310573427518</v>
      </c>
      <c r="O137" s="91"/>
      <c r="P137" s="91">
        <f t="shared" si="25"/>
        <v>-4.8268806842948973</v>
      </c>
      <c r="Q137" s="91">
        <f t="shared" si="25"/>
        <v>-2.9808493983653168</v>
      </c>
      <c r="R137" s="91">
        <f t="shared" si="25"/>
        <v>2.2831961920390298</v>
      </c>
      <c r="S137" s="91">
        <f t="shared" si="24"/>
        <v>-4.4284114391442992</v>
      </c>
      <c r="T137" s="91">
        <f t="shared" si="24"/>
        <v>-25.141159680779072</v>
      </c>
      <c r="U137" s="91">
        <f t="shared" si="24"/>
        <v>-7.8598105902378661</v>
      </c>
      <c r="V137" s="91">
        <f t="shared" si="24"/>
        <v>41.68263950716134</v>
      </c>
      <c r="W137" s="91">
        <f t="shared" si="24"/>
        <v>-1.5268641482246184</v>
      </c>
      <c r="X137" s="91">
        <f t="shared" si="24"/>
        <v>-2.4636528253097367</v>
      </c>
      <c r="Y137" s="91">
        <f t="shared" si="24"/>
        <v>-0.17225195946940786</v>
      </c>
      <c r="Z137" s="91">
        <f t="shared" si="24"/>
        <v>-2.4980862961945811</v>
      </c>
      <c r="AA137" s="91"/>
      <c r="AB137" s="91">
        <f t="shared" si="24"/>
        <v>0.80057455384525</v>
      </c>
      <c r="AC137" s="91">
        <f t="shared" si="24"/>
        <v>-2.0510877646354535</v>
      </c>
      <c r="AD137" s="91">
        <f t="shared" si="24"/>
        <v>1.8484988100188122</v>
      </c>
      <c r="AE137" s="91">
        <f t="shared" si="24"/>
        <v>-2.9011280051716533</v>
      </c>
      <c r="AF137" s="91">
        <f t="shared" si="24"/>
        <v>1.2471519379171494</v>
      </c>
      <c r="AG137" s="91">
        <f t="shared" si="24"/>
        <v>-2.2230530785000435</v>
      </c>
      <c r="AH137" s="91">
        <f t="shared" si="24"/>
        <v>-33.303094188411201</v>
      </c>
      <c r="AI137" s="91">
        <f t="shared" si="24"/>
        <v>-20.087629323538415</v>
      </c>
      <c r="AJ137" s="91">
        <f t="shared" si="24"/>
        <v>39.868999602821937</v>
      </c>
      <c r="AK137" s="91">
        <f t="shared" si="24"/>
        <v>0.21794729845275246</v>
      </c>
      <c r="AL137" s="91" t="e">
        <f t="shared" si="24"/>
        <v>#VALUE!</v>
      </c>
      <c r="AM137" s="91">
        <f t="shared" si="24"/>
        <v>3.4682023616264348</v>
      </c>
      <c r="AN137" s="91">
        <f t="shared" si="24"/>
        <v>-0.62899433313215491</v>
      </c>
      <c r="AO137" s="91">
        <f t="shared" si="24"/>
        <v>-1.4793720885696231</v>
      </c>
      <c r="AP137" s="91">
        <f t="shared" si="24"/>
        <v>2.4200740711987434</v>
      </c>
      <c r="AQ137" s="91">
        <f t="shared" si="24"/>
        <v>10.243144693158085</v>
      </c>
      <c r="AR137" s="91">
        <f t="shared" si="24"/>
        <v>24.180095143558535</v>
      </c>
      <c r="AS137" s="91">
        <f t="shared" si="24"/>
        <v>-81.894593396148295</v>
      </c>
      <c r="AT137" s="91">
        <f t="shared" si="24"/>
        <v>1.9750425045274949</v>
      </c>
      <c r="AU137" s="91">
        <f t="shared" si="24"/>
        <v>-2.4719068360231229</v>
      </c>
      <c r="AV137" s="91">
        <f t="shared" si="24"/>
        <v>3.0903531793532864</v>
      </c>
      <c r="AW137" s="91">
        <f t="shared" si="24"/>
        <v>2.100572021971701</v>
      </c>
      <c r="AX137" s="91">
        <f t="shared" si="24"/>
        <v>1.84188355450479</v>
      </c>
      <c r="AY137" s="91">
        <f t="shared" si="24"/>
        <v>2.7399509948980336</v>
      </c>
      <c r="AZ137" s="91">
        <f t="shared" si="24"/>
        <v>2.7157063019652852</v>
      </c>
      <c r="BA137" s="91">
        <f t="shared" si="24"/>
        <v>1.3590889188875876</v>
      </c>
      <c r="BB137" s="91">
        <f t="shared" si="24"/>
        <v>-2.6274119713942667</v>
      </c>
      <c r="BC137" s="91">
        <f t="shared" si="24"/>
        <v>0.6258158220433262</v>
      </c>
      <c r="BD137" s="91">
        <f t="shared" si="24"/>
        <v>4.7541992730630191</v>
      </c>
      <c r="BE137" s="91">
        <f t="shared" si="24"/>
        <v>-2.3773005120204651</v>
      </c>
      <c r="BF137" s="91">
        <f t="shared" si="24"/>
        <v>2.2883247049183195</v>
      </c>
      <c r="BG137" s="91">
        <f t="shared" si="24"/>
        <v>0.23640394364000636</v>
      </c>
      <c r="BH137" s="91">
        <f t="shared" si="24"/>
        <v>0.18477815238775769</v>
      </c>
      <c r="BI137" s="91">
        <f t="shared" si="24"/>
        <v>6.6028022872596956</v>
      </c>
      <c r="BJ137" s="91">
        <f t="shared" si="24"/>
        <v>-1.9837624687260611</v>
      </c>
      <c r="BK137" s="91">
        <f t="shared" si="24"/>
        <v>-4.5306891436974057</v>
      </c>
      <c r="BL137" s="91">
        <f t="shared" si="24"/>
        <v>-40.858091900414266</v>
      </c>
      <c r="BM137" s="91">
        <f t="shared" si="24"/>
        <v>-1.1024743513453918</v>
      </c>
      <c r="BN137" s="91">
        <f t="shared" si="24"/>
        <v>3.2520434180212523</v>
      </c>
    </row>
    <row r="138" spans="1:66" s="92" customFormat="1">
      <c r="A138" s="90" t="s">
        <v>76</v>
      </c>
      <c r="B138" s="88"/>
      <c r="C138" s="91">
        <f t="shared" si="25"/>
        <v>-3.3188844200613343</v>
      </c>
      <c r="D138" s="91" t="e">
        <f t="shared" si="24"/>
        <v>#VALUE!</v>
      </c>
      <c r="E138" s="91">
        <f t="shared" si="24"/>
        <v>-8.6949404981294336</v>
      </c>
      <c r="F138" s="91">
        <f t="shared" si="24"/>
        <v>-1.5377539500788866</v>
      </c>
      <c r="G138" s="91">
        <f t="shared" si="24"/>
        <v>-12.207270029219268</v>
      </c>
      <c r="H138" s="91">
        <f t="shared" si="24"/>
        <v>1.6571512402933728</v>
      </c>
      <c r="I138" s="91">
        <f t="shared" si="24"/>
        <v>8.9424119654825578</v>
      </c>
      <c r="J138" s="91">
        <f t="shared" si="24"/>
        <v>-31.077055744462651</v>
      </c>
      <c r="K138" s="91">
        <f t="shared" si="24"/>
        <v>97.473988242740219</v>
      </c>
      <c r="L138" s="91" t="e">
        <f t="shared" si="24"/>
        <v>#VALUE!</v>
      </c>
      <c r="M138" s="91">
        <f t="shared" si="24"/>
        <v>0</v>
      </c>
      <c r="N138" s="91">
        <f t="shared" si="24"/>
        <v>-0.82440138888565384</v>
      </c>
      <c r="O138" s="91"/>
      <c r="P138" s="91">
        <f t="shared" si="24"/>
        <v>-1.915583184699329</v>
      </c>
      <c r="Q138" s="91">
        <f t="shared" si="24"/>
        <v>20.413273040742322</v>
      </c>
      <c r="R138" s="91">
        <f t="shared" si="24"/>
        <v>4.3266651386410766</v>
      </c>
      <c r="S138" s="91">
        <f t="shared" si="24"/>
        <v>0.30725518403448321</v>
      </c>
      <c r="T138" s="91">
        <f t="shared" si="24"/>
        <v>-1.2811827387504049</v>
      </c>
      <c r="U138" s="91">
        <f t="shared" si="24"/>
        <v>-558.78209211132446</v>
      </c>
      <c r="V138" s="91">
        <f t="shared" si="24"/>
        <v>28.912076698170846</v>
      </c>
      <c r="W138" s="91" t="e">
        <f t="shared" si="24"/>
        <v>#VALUE!</v>
      </c>
      <c r="X138" s="91" t="e">
        <f t="shared" si="24"/>
        <v>#VALUE!</v>
      </c>
      <c r="Y138" s="91">
        <f t="shared" si="24"/>
        <v>-10.8530311104708</v>
      </c>
      <c r="Z138" s="91">
        <f t="shared" si="24"/>
        <v>55.406301059905744</v>
      </c>
      <c r="AA138" s="91"/>
      <c r="AB138" s="91" t="e">
        <f t="shared" si="24"/>
        <v>#VALUE!</v>
      </c>
      <c r="AC138" s="91">
        <f t="shared" si="24"/>
        <v>16.027100258554523</v>
      </c>
      <c r="AD138" s="91">
        <f t="shared" si="24"/>
        <v>4.6057427218915823</v>
      </c>
      <c r="AE138" s="91">
        <f t="shared" si="24"/>
        <v>-6.2074598346432515</v>
      </c>
      <c r="AF138" s="91">
        <f t="shared" si="24"/>
        <v>6.9046890745083287</v>
      </c>
      <c r="AG138" s="91">
        <f t="shared" si="24"/>
        <v>2.9112785534469179</v>
      </c>
      <c r="AH138" s="91">
        <f t="shared" si="24"/>
        <v>-2.13934043719552</v>
      </c>
      <c r="AI138" s="91">
        <f t="shared" si="24"/>
        <v>-494.02751050060294</v>
      </c>
      <c r="AJ138" s="91">
        <f t="shared" si="24"/>
        <v>32.190967536015769</v>
      </c>
      <c r="AK138" s="91">
        <f t="shared" si="24"/>
        <v>-89.583693334132519</v>
      </c>
      <c r="AL138" s="91" t="e">
        <f t="shared" si="24"/>
        <v>#VALUE!</v>
      </c>
      <c r="AM138" s="91" t="e">
        <f t="shared" si="24"/>
        <v>#VALUE!</v>
      </c>
      <c r="AN138" s="91" t="e">
        <f t="shared" si="24"/>
        <v>#VALUE!</v>
      </c>
      <c r="AO138" s="91" t="e">
        <f t="shared" si="24"/>
        <v>#VALUE!</v>
      </c>
      <c r="AP138" s="91">
        <f t="shared" si="24"/>
        <v>2.6862655182688862</v>
      </c>
      <c r="AQ138" s="91">
        <f t="shared" si="24"/>
        <v>85.606692320325081</v>
      </c>
      <c r="AR138" s="91" t="e">
        <f t="shared" si="24"/>
        <v>#VALUE!</v>
      </c>
      <c r="AS138" s="91">
        <f t="shared" si="24"/>
        <v>-6568.5845351364387</v>
      </c>
      <c r="AT138" s="91" t="e">
        <f t="shared" si="24"/>
        <v>#VALUE!</v>
      </c>
      <c r="AU138" s="91">
        <f t="shared" si="24"/>
        <v>20.405889152355297</v>
      </c>
      <c r="AV138" s="91">
        <f t="shared" si="24"/>
        <v>-29.775185269200001</v>
      </c>
      <c r="AW138" s="91">
        <f t="shared" si="24"/>
        <v>0.92946036755450767</v>
      </c>
      <c r="AX138" s="91">
        <f t="shared" si="24"/>
        <v>-60.368502431794987</v>
      </c>
      <c r="AY138" s="91">
        <f t="shared" si="24"/>
        <v>-8.8703125009576969</v>
      </c>
      <c r="AZ138" s="91">
        <f t="shared" si="24"/>
        <v>9.3772384329115006</v>
      </c>
      <c r="BA138" s="91">
        <f t="shared" si="24"/>
        <v>-8.6198269237478797</v>
      </c>
      <c r="BB138" s="91">
        <f t="shared" si="24"/>
        <v>-128.032845990395</v>
      </c>
      <c r="BC138" s="91">
        <f t="shared" si="24"/>
        <v>-48.94241485030696</v>
      </c>
      <c r="BD138" s="91">
        <f t="shared" si="24"/>
        <v>-36.796474416445001</v>
      </c>
      <c r="BE138" s="91" t="e">
        <f t="shared" si="24"/>
        <v>#VALUE!</v>
      </c>
      <c r="BF138" s="91">
        <f t="shared" si="24"/>
        <v>32.362442894301658</v>
      </c>
      <c r="BG138" s="91" t="e">
        <f t="shared" si="24"/>
        <v>#VALUE!</v>
      </c>
      <c r="BH138" s="91">
        <f t="shared" si="24"/>
        <v>1.452050136518078</v>
      </c>
      <c r="BI138" s="91" t="e">
        <f t="shared" si="24"/>
        <v>#VALUE!</v>
      </c>
      <c r="BJ138" s="91">
        <f t="shared" si="24"/>
        <v>12.870883491784756</v>
      </c>
      <c r="BK138" s="91" t="e">
        <f t="shared" si="24"/>
        <v>#VALUE!</v>
      </c>
      <c r="BL138" s="91">
        <f t="shared" si="24"/>
        <v>72.17946720149115</v>
      </c>
      <c r="BM138" s="91">
        <f t="shared" si="24"/>
        <v>11.589966222672226</v>
      </c>
      <c r="BN138" s="91">
        <f t="shared" si="24"/>
        <v>6.1637376673202011</v>
      </c>
    </row>
    <row r="139" spans="1:66" s="92" customFormat="1">
      <c r="A139" s="90" t="s">
        <v>80</v>
      </c>
      <c r="B139" s="88"/>
      <c r="C139" s="91">
        <f t="shared" si="25"/>
        <v>-0.12832387863215028</v>
      </c>
      <c r="D139" s="91">
        <f t="shared" si="24"/>
        <v>-2.6096312181359456</v>
      </c>
      <c r="E139" s="91">
        <f t="shared" si="24"/>
        <v>-0.79762092849799737</v>
      </c>
      <c r="F139" s="91">
        <f t="shared" si="24"/>
        <v>5.0487337367173195</v>
      </c>
      <c r="G139" s="91">
        <f t="shared" si="24"/>
        <v>35.904870282187822</v>
      </c>
      <c r="H139" s="91">
        <f t="shared" si="24"/>
        <v>-5.9095871773277855</v>
      </c>
      <c r="I139" s="91">
        <f t="shared" si="24"/>
        <v>1.159909021508688</v>
      </c>
      <c r="J139" s="91">
        <f t="shared" si="24"/>
        <v>3.639716614040704</v>
      </c>
      <c r="K139" s="91">
        <f t="shared" si="24"/>
        <v>0.28851053714991115</v>
      </c>
      <c r="L139" s="91">
        <f t="shared" si="24"/>
        <v>28.654538367696002</v>
      </c>
      <c r="M139" s="91">
        <f t="shared" si="24"/>
        <v>0</v>
      </c>
      <c r="N139" s="91">
        <f t="shared" si="24"/>
        <v>5.8995083838177045E-2</v>
      </c>
      <c r="O139" s="91"/>
      <c r="P139" s="91">
        <f t="shared" si="24"/>
        <v>49.790321762429059</v>
      </c>
      <c r="Q139" s="91">
        <f t="shared" si="24"/>
        <v>49.7718087353065</v>
      </c>
      <c r="R139" s="91">
        <f t="shared" si="24"/>
        <v>6.6983361794606582</v>
      </c>
      <c r="S139" s="91">
        <f t="shared" si="24"/>
        <v>63.401595190705009</v>
      </c>
      <c r="T139" s="91">
        <f t="shared" si="24"/>
        <v>60.720555129850993</v>
      </c>
      <c r="U139" s="91">
        <f t="shared" si="24"/>
        <v>54.441691753740969</v>
      </c>
      <c r="V139" s="91">
        <f t="shared" si="24"/>
        <v>52.376307973328807</v>
      </c>
      <c r="W139" s="91">
        <f t="shared" si="24"/>
        <v>-7.7515618535749384</v>
      </c>
      <c r="X139" s="91">
        <f t="shared" si="24"/>
        <v>-4.8035077071811223</v>
      </c>
      <c r="Y139" s="91">
        <f t="shared" si="24"/>
        <v>-0.31387070160889152</v>
      </c>
      <c r="Z139" s="91">
        <f t="shared" si="24"/>
        <v>8.4127218251674556</v>
      </c>
      <c r="AA139" s="91"/>
      <c r="AB139" s="91">
        <f t="shared" si="24"/>
        <v>-17.335153228772306</v>
      </c>
      <c r="AC139" s="91">
        <f t="shared" si="24"/>
        <v>74.049631681058571</v>
      </c>
      <c r="AD139" s="91">
        <f t="shared" si="24"/>
        <v>11.456555969464807</v>
      </c>
      <c r="AE139" s="91">
        <f t="shared" si="24"/>
        <v>-6.3748204989865558</v>
      </c>
      <c r="AF139" s="91">
        <f t="shared" si="24"/>
        <v>9.1026655552512032</v>
      </c>
      <c r="AG139" s="91">
        <f t="shared" si="24"/>
        <v>90.264184829292631</v>
      </c>
      <c r="AH139" s="91">
        <f t="shared" si="24"/>
        <v>71.51868067768477</v>
      </c>
      <c r="AI139" s="91">
        <f t="shared" si="24"/>
        <v>43.149974985970829</v>
      </c>
      <c r="AJ139" s="91">
        <f t="shared" si="24"/>
        <v>54.227075072071209</v>
      </c>
      <c r="AK139" s="91">
        <f t="shared" si="24"/>
        <v>-12.037285283364382</v>
      </c>
      <c r="AL139" s="91" t="e">
        <f t="shared" si="24"/>
        <v>#VALUE!</v>
      </c>
      <c r="AM139" s="91">
        <f t="shared" si="24"/>
        <v>1.7550172384544815</v>
      </c>
      <c r="AN139" s="91">
        <f t="shared" si="24"/>
        <v>15.434332647035998</v>
      </c>
      <c r="AO139" s="91">
        <f t="shared" si="24"/>
        <v>-2.0790121654307674</v>
      </c>
      <c r="AP139" s="91">
        <f t="shared" si="24"/>
        <v>1.2081237079642999</v>
      </c>
      <c r="AQ139" s="91">
        <f t="shared" si="24"/>
        <v>16.624856528723932</v>
      </c>
      <c r="AR139" s="91">
        <f t="shared" si="24"/>
        <v>35.392768490460163</v>
      </c>
      <c r="AS139" s="91">
        <f t="shared" si="24"/>
        <v>-354.7954485040857</v>
      </c>
      <c r="AT139" s="91">
        <f t="shared" si="24"/>
        <v>17.274238765985096</v>
      </c>
      <c r="AU139" s="91">
        <f t="shared" si="24"/>
        <v>3.4297893754887454</v>
      </c>
      <c r="AV139" s="91">
        <f t="shared" si="24"/>
        <v>2.6509860841261612</v>
      </c>
      <c r="AW139" s="91">
        <f t="shared" si="24"/>
        <v>8.7879267556576657E-2</v>
      </c>
      <c r="AX139" s="91" t="e">
        <f t="shared" si="24"/>
        <v>#DIV/0!</v>
      </c>
      <c r="AY139" s="91">
        <f t="shared" si="24"/>
        <v>5.2264338440765181</v>
      </c>
      <c r="AZ139" s="91">
        <f t="shared" si="24"/>
        <v>-3.5333586391750411</v>
      </c>
      <c r="BA139" s="91">
        <f t="shared" si="24"/>
        <v>6.1824553067171433</v>
      </c>
      <c r="BB139" s="91">
        <f t="shared" si="24"/>
        <v>-3.5602459599835687</v>
      </c>
      <c r="BC139" s="91">
        <f t="shared" si="24"/>
        <v>8.435323435733336</v>
      </c>
      <c r="BD139" s="91">
        <f t="shared" si="24"/>
        <v>0.21631133494228086</v>
      </c>
      <c r="BE139" s="91" t="e">
        <f t="shared" si="24"/>
        <v>#VALUE!</v>
      </c>
      <c r="BF139" s="91" t="e">
        <f t="shared" si="24"/>
        <v>#VALUE!</v>
      </c>
      <c r="BG139" s="91">
        <f t="shared" si="24"/>
        <v>7.5008279308264036E-2</v>
      </c>
      <c r="BH139" s="91">
        <f t="shared" si="24"/>
        <v>0.17249367992842235</v>
      </c>
      <c r="BI139" s="91">
        <f t="shared" si="24"/>
        <v>4.7167166115928749</v>
      </c>
      <c r="BJ139" s="91">
        <f t="shared" si="24"/>
        <v>-1.6582825075083314</v>
      </c>
      <c r="BK139" s="91">
        <f t="shared" si="24"/>
        <v>-4.9803944533999971</v>
      </c>
      <c r="BL139" s="91">
        <f t="shared" si="24"/>
        <v>6.3265888325651964</v>
      </c>
      <c r="BM139" s="91">
        <f t="shared" si="24"/>
        <v>3.8912239012643965</v>
      </c>
      <c r="BN139" s="91">
        <f t="shared" si="24"/>
        <v>-5.8850635445870836</v>
      </c>
    </row>
    <row r="141" spans="1:66">
      <c r="A141" s="17" t="s">
        <v>207</v>
      </c>
      <c r="B141" s="19" t="s">
        <v>208</v>
      </c>
    </row>
    <row r="142" spans="1:66">
      <c r="A142" s="41" t="s">
        <v>67</v>
      </c>
      <c r="C142" s="91">
        <f>100*_xlfn.STDEV.S(C130,C124)/((C130+C124)/2)</f>
        <v>1.585749445910074E-2</v>
      </c>
      <c r="D142" s="91">
        <f t="shared" ref="D142:BN142" si="26">100*_xlfn.STDEV.S(D130,D124)/((D130+D124)/2)</f>
        <v>3.1371610073699636</v>
      </c>
      <c r="E142" s="91">
        <f t="shared" si="26"/>
        <v>2.4307294427105943</v>
      </c>
      <c r="F142" s="91">
        <f t="shared" si="26"/>
        <v>0.79437351784519528</v>
      </c>
      <c r="G142" s="91">
        <f t="shared" si="26"/>
        <v>4.0286710413274545</v>
      </c>
      <c r="H142" s="91">
        <f t="shared" si="26"/>
        <v>0.97623560298099077</v>
      </c>
      <c r="I142" s="91">
        <f t="shared" si="26"/>
        <v>0.85332431986393564</v>
      </c>
      <c r="J142" s="91">
        <f t="shared" si="26"/>
        <v>8.7994404408911694E-2</v>
      </c>
      <c r="K142" s="91">
        <f t="shared" si="26"/>
        <v>3.6836772653898806</v>
      </c>
      <c r="L142" s="91">
        <f t="shared" si="26"/>
        <v>35.053367662191839</v>
      </c>
      <c r="M142" s="91">
        <f t="shared" si="26"/>
        <v>0</v>
      </c>
      <c r="N142" s="91">
        <f t="shared" si="26"/>
        <v>0.49860138774389151</v>
      </c>
      <c r="O142" s="91"/>
      <c r="P142" s="91">
        <f t="shared" si="26"/>
        <v>0.55351578607301866</v>
      </c>
      <c r="Q142" s="91">
        <f t="shared" si="26"/>
        <v>4.7703112251766475</v>
      </c>
      <c r="R142" s="91">
        <f t="shared" si="26"/>
        <v>2.0588303053859263</v>
      </c>
      <c r="S142" s="91">
        <f t="shared" si="26"/>
        <v>3.5500660599583749</v>
      </c>
      <c r="T142" s="91">
        <f t="shared" si="26"/>
        <v>1.3430564390955819</v>
      </c>
      <c r="U142" s="91">
        <f t="shared" si="26"/>
        <v>46.878557825184899</v>
      </c>
      <c r="V142" s="91">
        <f t="shared" si="26"/>
        <v>51.691259440348226</v>
      </c>
      <c r="W142" s="91">
        <f t="shared" si="26"/>
        <v>1.6386548229597975</v>
      </c>
      <c r="X142" s="91">
        <f t="shared" si="26"/>
        <v>3.482976461203029</v>
      </c>
      <c r="Y142" s="91">
        <f t="shared" si="26"/>
        <v>38.74448941421484</v>
      </c>
      <c r="Z142" s="91">
        <f t="shared" si="26"/>
        <v>23.727536575441043</v>
      </c>
      <c r="AA142" s="91"/>
      <c r="AB142" s="91">
        <f t="shared" si="26"/>
        <v>0.32161677760582164</v>
      </c>
      <c r="AC142" s="91">
        <f t="shared" si="26"/>
        <v>2.3678318553863709</v>
      </c>
      <c r="AD142" s="91">
        <f t="shared" si="26"/>
        <v>9.1547807364688083</v>
      </c>
      <c r="AE142" s="91">
        <f t="shared" si="26"/>
        <v>3.842237776466098</v>
      </c>
      <c r="AF142" s="91">
        <f t="shared" si="26"/>
        <v>0.45285121539622158</v>
      </c>
      <c r="AG142" s="91">
        <f t="shared" si="26"/>
        <v>2.3921803058488105</v>
      </c>
      <c r="AH142" s="91">
        <f t="shared" si="26"/>
        <v>5.171437324176936</v>
      </c>
      <c r="AI142" s="91">
        <f t="shared" si="26"/>
        <v>35.554938265165347</v>
      </c>
      <c r="AJ142" s="91">
        <f t="shared" si="26"/>
        <v>54.306017162024503</v>
      </c>
      <c r="AK142" s="91">
        <f t="shared" si="26"/>
        <v>2.7217308626150944</v>
      </c>
      <c r="AL142" s="91" t="e">
        <f t="shared" si="26"/>
        <v>#DIV/0!</v>
      </c>
      <c r="AM142" s="91">
        <f t="shared" si="26"/>
        <v>10.911733354219418</v>
      </c>
      <c r="AN142" s="91">
        <f t="shared" si="26"/>
        <v>0.30323751230762619</v>
      </c>
      <c r="AO142" s="91">
        <f t="shared" si="26"/>
        <v>1.1488040652766032</v>
      </c>
      <c r="AP142" s="91">
        <f t="shared" si="26"/>
        <v>41.194511932727103</v>
      </c>
      <c r="AQ142" s="91">
        <f t="shared" si="26"/>
        <v>74.318089796014462</v>
      </c>
      <c r="AR142" s="91">
        <f t="shared" si="26"/>
        <v>135.63551638679454</v>
      </c>
      <c r="AS142" s="91">
        <f t="shared" si="26"/>
        <v>79.032038657878871</v>
      </c>
      <c r="AT142" s="91" t="e">
        <f t="shared" si="26"/>
        <v>#DIV/0!</v>
      </c>
      <c r="AU142" s="91">
        <f t="shared" si="26"/>
        <v>3.6516418835539395</v>
      </c>
      <c r="AV142" s="91">
        <f t="shared" si="26"/>
        <v>5.9533245491040008</v>
      </c>
      <c r="AW142" s="91">
        <f t="shared" si="26"/>
        <v>9.8205006087323472</v>
      </c>
      <c r="AX142" s="91" t="e">
        <f t="shared" si="26"/>
        <v>#DIV/0!</v>
      </c>
      <c r="AY142" s="91">
        <f t="shared" si="26"/>
        <v>23.438870116985459</v>
      </c>
      <c r="AZ142" s="91">
        <f t="shared" si="26"/>
        <v>8.8595794122804463</v>
      </c>
      <c r="BA142" s="91">
        <f t="shared" si="26"/>
        <v>7.6993764756718885</v>
      </c>
      <c r="BB142" s="91" t="e">
        <f t="shared" si="26"/>
        <v>#DIV/0!</v>
      </c>
      <c r="BC142" s="91" t="e">
        <f t="shared" si="26"/>
        <v>#DIV/0!</v>
      </c>
      <c r="BD142" s="91" t="e">
        <f t="shared" si="26"/>
        <v>#DIV/0!</v>
      </c>
      <c r="BE142" s="91" t="e">
        <f t="shared" si="26"/>
        <v>#DIV/0!</v>
      </c>
      <c r="BF142" s="91" t="e">
        <f t="shared" si="26"/>
        <v>#DIV/0!</v>
      </c>
      <c r="BG142" s="91" t="e">
        <f t="shared" si="26"/>
        <v>#DIV/0!</v>
      </c>
      <c r="BH142" s="91">
        <f t="shared" si="26"/>
        <v>2.788455463654151</v>
      </c>
      <c r="BI142" s="91">
        <f t="shared" si="26"/>
        <v>43.602592619463564</v>
      </c>
      <c r="BJ142" s="91" t="e">
        <f t="shared" si="26"/>
        <v>#DIV/0!</v>
      </c>
      <c r="BK142" s="91" t="e">
        <f t="shared" si="26"/>
        <v>#DIV/0!</v>
      </c>
      <c r="BL142" s="91">
        <f t="shared" si="26"/>
        <v>73.681359159335685</v>
      </c>
      <c r="BM142" s="91">
        <f t="shared" si="26"/>
        <v>1.2192751286073475</v>
      </c>
      <c r="BN142" s="91">
        <f t="shared" si="26"/>
        <v>28.374512459758559</v>
      </c>
    </row>
    <row r="143" spans="1:66">
      <c r="A143" s="41" t="s">
        <v>70</v>
      </c>
      <c r="C143" s="91">
        <f>100*_xlfn.STDEV.S(C131,C125)/((C131+C125)/2)</f>
        <v>1.1915696658465553</v>
      </c>
      <c r="D143" s="91">
        <f t="shared" ref="D143:BN143" si="27">100*_xlfn.STDEV.S(D131,D125)/((D131+D125)/2)</f>
        <v>0.96521657759264978</v>
      </c>
      <c r="E143" s="91">
        <f t="shared" si="27"/>
        <v>0.78862682732002942</v>
      </c>
      <c r="F143" s="91">
        <f t="shared" si="27"/>
        <v>0.46988775617226325</v>
      </c>
      <c r="G143" s="91">
        <f t="shared" si="27"/>
        <v>0.34929932768411609</v>
      </c>
      <c r="H143" s="91">
        <f t="shared" si="27"/>
        <v>0.71950648225517022</v>
      </c>
      <c r="I143" s="91">
        <f t="shared" si="27"/>
        <v>0.22525353346150548</v>
      </c>
      <c r="J143" s="91">
        <f t="shared" si="27"/>
        <v>1.1846827870613861</v>
      </c>
      <c r="K143" s="91">
        <f t="shared" si="27"/>
        <v>1.2043222783933656</v>
      </c>
      <c r="L143" s="91">
        <f t="shared" si="27"/>
        <v>1.3244522815736164</v>
      </c>
      <c r="M143" s="91">
        <f t="shared" si="27"/>
        <v>0</v>
      </c>
      <c r="N143" s="91">
        <f t="shared" si="27"/>
        <v>0.49081394159026481</v>
      </c>
      <c r="O143" s="91"/>
      <c r="P143" s="91">
        <f t="shared" si="27"/>
        <v>3.3326876359592839</v>
      </c>
      <c r="Q143" s="91">
        <f t="shared" si="27"/>
        <v>2.0768253059610364</v>
      </c>
      <c r="R143" s="91">
        <f t="shared" si="27"/>
        <v>1.6331070289181913</v>
      </c>
      <c r="S143" s="91">
        <f t="shared" si="27"/>
        <v>3.0635269691318587</v>
      </c>
      <c r="T143" s="91">
        <f t="shared" si="27"/>
        <v>15.792300725801388</v>
      </c>
      <c r="U143" s="91">
        <f t="shared" si="27"/>
        <v>5.3475708954196985</v>
      </c>
      <c r="V143" s="91">
        <f t="shared" si="27"/>
        <v>37.234169343798889</v>
      </c>
      <c r="W143" s="91">
        <f t="shared" si="27"/>
        <v>1.0714760016968792</v>
      </c>
      <c r="X143" s="91">
        <f t="shared" si="27"/>
        <v>1.7208675186444509</v>
      </c>
      <c r="Y143" s="91">
        <f t="shared" si="27"/>
        <v>0.12169571698494017</v>
      </c>
      <c r="Z143" s="91">
        <f t="shared" si="27"/>
        <v>1.7446226701072483</v>
      </c>
      <c r="AA143" s="91"/>
      <c r="AB143" s="91">
        <f t="shared" si="27"/>
        <v>0.56836679583936889</v>
      </c>
      <c r="AC143" s="91">
        <f t="shared" si="27"/>
        <v>1.4356152032915073</v>
      </c>
      <c r="AD143" s="91">
        <f t="shared" si="27"/>
        <v>1.3192794762895834</v>
      </c>
      <c r="AE143" s="91">
        <f t="shared" si="27"/>
        <v>2.0220757821462576</v>
      </c>
      <c r="AF143" s="91">
        <f t="shared" si="27"/>
        <v>0.88740322573460473</v>
      </c>
      <c r="AG143" s="91">
        <f t="shared" si="27"/>
        <v>1.5546554982876344</v>
      </c>
      <c r="AH143" s="91">
        <f t="shared" si="27"/>
        <v>20.187339406739568</v>
      </c>
      <c r="AI143" s="91">
        <f t="shared" si="27"/>
        <v>12.907675871009641</v>
      </c>
      <c r="AJ143" s="91">
        <f t="shared" si="27"/>
        <v>35.210721107536429</v>
      </c>
      <c r="AK143" s="91">
        <f t="shared" si="27"/>
        <v>0.15428013737295634</v>
      </c>
      <c r="AL143" s="91" t="e">
        <f t="shared" si="27"/>
        <v>#DIV/0!</v>
      </c>
      <c r="AM143" s="91">
        <f t="shared" si="27"/>
        <v>2.4956667958085301</v>
      </c>
      <c r="AN143" s="91">
        <f t="shared" si="27"/>
        <v>0.44337176664221328</v>
      </c>
      <c r="AO143" s="91">
        <f t="shared" si="27"/>
        <v>1.0383931862422477</v>
      </c>
      <c r="AP143" s="91">
        <f t="shared" si="27"/>
        <v>1.7322111835744118</v>
      </c>
      <c r="AQ143" s="91">
        <f t="shared" si="27"/>
        <v>7.6339767135105188</v>
      </c>
      <c r="AR143" s="91">
        <f t="shared" si="27"/>
        <v>19.449344213565368</v>
      </c>
      <c r="AS143" s="91">
        <f t="shared" si="27"/>
        <v>41.08501808089148</v>
      </c>
      <c r="AT143" s="91">
        <f t="shared" si="27"/>
        <v>1.4104948848328716</v>
      </c>
      <c r="AU143" s="91">
        <f t="shared" si="27"/>
        <v>1.7265625770284416</v>
      </c>
      <c r="AV143" s="91">
        <f t="shared" si="27"/>
        <v>2.2195049604375079</v>
      </c>
      <c r="AW143" s="91">
        <f t="shared" si="27"/>
        <v>1.5010945067227128</v>
      </c>
      <c r="AX143" s="91">
        <f t="shared" si="27"/>
        <v>1.3145142625581583</v>
      </c>
      <c r="AY143" s="91">
        <f t="shared" si="27"/>
        <v>1.9643490289928058</v>
      </c>
      <c r="AZ143" s="91">
        <f t="shared" si="27"/>
        <v>1.9467280499986652</v>
      </c>
      <c r="BA143" s="91">
        <f t="shared" si="27"/>
        <v>0.96759623740195844</v>
      </c>
      <c r="BB143" s="91">
        <f t="shared" si="27"/>
        <v>1.83377046952155</v>
      </c>
      <c r="BC143" s="91">
        <f t="shared" si="27"/>
        <v>0.44390763364397062</v>
      </c>
      <c r="BD143" s="91">
        <f t="shared" si="27"/>
        <v>3.4435839670596478</v>
      </c>
      <c r="BE143" s="91">
        <f t="shared" si="27"/>
        <v>1.6612587565057249</v>
      </c>
      <c r="BF143" s="91">
        <f t="shared" si="27"/>
        <v>1.6368177690968166</v>
      </c>
      <c r="BG143" s="91">
        <f t="shared" si="27"/>
        <v>0.16736065524163737</v>
      </c>
      <c r="BH143" s="91">
        <f t="shared" si="27"/>
        <v>0.13077870981035677</v>
      </c>
      <c r="BI143" s="91">
        <f t="shared" si="27"/>
        <v>4.8282874078560747</v>
      </c>
      <c r="BJ143" s="91">
        <f t="shared" si="27"/>
        <v>1.3889551088214376</v>
      </c>
      <c r="BK143" s="91">
        <f t="shared" si="27"/>
        <v>3.1327142448592569</v>
      </c>
      <c r="BL143" s="91">
        <f t="shared" si="27"/>
        <v>23.990087790840239</v>
      </c>
      <c r="BM143" s="91">
        <f t="shared" si="27"/>
        <v>0.77529338456431718</v>
      </c>
      <c r="BN143" s="91">
        <f t="shared" si="27"/>
        <v>2.3375510409814684</v>
      </c>
    </row>
    <row r="144" spans="1:66">
      <c r="A144" s="41" t="s">
        <v>76</v>
      </c>
      <c r="C144" s="91">
        <f>100*_xlfn.STDEV.S(C132,C126)/((C132+C126)/2)</f>
        <v>2.3084974975085926</v>
      </c>
      <c r="D144" s="91" t="e">
        <f t="shared" ref="D144:BN145" si="28">100*_xlfn.STDEV.S(D132,D126)/((D132+D126)/2)</f>
        <v>#DIV/0!</v>
      </c>
      <c r="E144" s="91">
        <f t="shared" si="28"/>
        <v>5.8920943397724281</v>
      </c>
      <c r="F144" s="91">
        <f t="shared" si="28"/>
        <v>1.0790596050470223</v>
      </c>
      <c r="G144" s="91">
        <f t="shared" si="28"/>
        <v>8.1352947203436621</v>
      </c>
      <c r="H144" s="91">
        <f t="shared" si="28"/>
        <v>1.1815731061549517</v>
      </c>
      <c r="I144" s="91">
        <f t="shared" si="28"/>
        <v>6.6191981234621791</v>
      </c>
      <c r="J144" s="91">
        <f t="shared" si="28"/>
        <v>19.019453736266051</v>
      </c>
      <c r="K144" s="91">
        <f t="shared" si="28"/>
        <v>134.45274402933936</v>
      </c>
      <c r="L144" s="91" t="e">
        <f t="shared" si="28"/>
        <v>#DIV/0!</v>
      </c>
      <c r="M144" s="91">
        <f t="shared" si="28"/>
        <v>0</v>
      </c>
      <c r="N144" s="91">
        <f t="shared" si="28"/>
        <v>0.58054679458182212</v>
      </c>
      <c r="O144" s="91"/>
      <c r="P144" s="91">
        <f t="shared" si="28"/>
        <v>1.3416714435445916</v>
      </c>
      <c r="Q144" s="91">
        <f t="shared" si="28"/>
        <v>16.07508977720406</v>
      </c>
      <c r="R144" s="91">
        <f t="shared" si="28"/>
        <v>3.1270630325018338</v>
      </c>
      <c r="S144" s="91">
        <f t="shared" si="28"/>
        <v>0.21759651246792164</v>
      </c>
      <c r="T144" s="91">
        <f t="shared" si="28"/>
        <v>0.90016661287747413</v>
      </c>
      <c r="U144" s="91">
        <f t="shared" si="28"/>
        <v>104.1454748722651</v>
      </c>
      <c r="V144" s="91">
        <f t="shared" si="28"/>
        <v>23.89873592117371</v>
      </c>
      <c r="W144" s="91" t="e">
        <f t="shared" si="28"/>
        <v>#DIV/0!</v>
      </c>
      <c r="X144" s="91" t="e">
        <f t="shared" si="28"/>
        <v>#DIV/0!</v>
      </c>
      <c r="Y144" s="91">
        <f t="shared" si="28"/>
        <v>7.2792426594254183</v>
      </c>
      <c r="Z144" s="91">
        <f t="shared" si="28"/>
        <v>54.190703311566068</v>
      </c>
      <c r="AA144" s="91"/>
      <c r="AB144" s="91" t="e">
        <f t="shared" si="28"/>
        <v>#DIV/0!</v>
      </c>
      <c r="AC144" s="91">
        <f t="shared" si="28"/>
        <v>12.320152904593805</v>
      </c>
      <c r="AD144" s="91">
        <f t="shared" si="28"/>
        <v>3.3335185551689235</v>
      </c>
      <c r="AE144" s="91">
        <f t="shared" si="28"/>
        <v>4.2572048038796995</v>
      </c>
      <c r="AF144" s="91">
        <f t="shared" si="28"/>
        <v>5.0569352960139202</v>
      </c>
      <c r="AG144" s="91">
        <f t="shared" si="28"/>
        <v>2.0889930098039931</v>
      </c>
      <c r="AH144" s="91">
        <f t="shared" si="28"/>
        <v>1.4967320335919994</v>
      </c>
      <c r="AI144" s="91">
        <f t="shared" si="28"/>
        <v>100.66753766452636</v>
      </c>
      <c r="AJ144" s="91">
        <f t="shared" si="28"/>
        <v>27.128994313888388</v>
      </c>
      <c r="AK144" s="91">
        <f t="shared" si="28"/>
        <v>43.749174071905465</v>
      </c>
      <c r="AL144" s="91" t="e">
        <f t="shared" si="28"/>
        <v>#DIV/0!</v>
      </c>
      <c r="AM144" s="91" t="e">
        <f t="shared" si="28"/>
        <v>#DIV/0!</v>
      </c>
      <c r="AN144" s="91" t="e">
        <f t="shared" si="28"/>
        <v>#DIV/0!</v>
      </c>
      <c r="AO144" s="91" t="e">
        <f t="shared" si="28"/>
        <v>#DIV/0!</v>
      </c>
      <c r="AP144" s="91">
        <f t="shared" si="28"/>
        <v>1.9253363877833796</v>
      </c>
      <c r="AQ144" s="91">
        <f t="shared" si="28"/>
        <v>105.83324126645141</v>
      </c>
      <c r="AR144" s="91" t="e">
        <f t="shared" si="28"/>
        <v>#DIV/0!</v>
      </c>
      <c r="AS144" s="91">
        <f t="shared" si="28"/>
        <v>137.24259905393754</v>
      </c>
      <c r="AT144" s="91" t="e">
        <f t="shared" si="28"/>
        <v>#DIV/0!</v>
      </c>
      <c r="AU144" s="91">
        <f t="shared" si="28"/>
        <v>16.06861441911327</v>
      </c>
      <c r="AV144" s="91">
        <f t="shared" si="28"/>
        <v>18.325943587224604</v>
      </c>
      <c r="AW144" s="91">
        <f t="shared" si="28"/>
        <v>0.66029632506689107</v>
      </c>
      <c r="AX144" s="91">
        <f t="shared" si="28"/>
        <v>32.789663143514026</v>
      </c>
      <c r="AY144" s="91">
        <f t="shared" si="28"/>
        <v>6.0058876204747715</v>
      </c>
      <c r="AZ144" s="91">
        <f t="shared" si="28"/>
        <v>6.9568910136486499</v>
      </c>
      <c r="BA144" s="91">
        <f t="shared" si="28"/>
        <v>5.8432970253247527</v>
      </c>
      <c r="BB144" s="91">
        <f t="shared" si="28"/>
        <v>55.197456426099464</v>
      </c>
      <c r="BC144" s="91">
        <f t="shared" si="28"/>
        <v>27.803629565582295</v>
      </c>
      <c r="BD144" s="91">
        <f t="shared" si="28"/>
        <v>21.975864841523677</v>
      </c>
      <c r="BE144" s="91" t="e">
        <f t="shared" si="28"/>
        <v>#DIV/0!</v>
      </c>
      <c r="BF144" s="91">
        <f t="shared" si="28"/>
        <v>27.301403362606326</v>
      </c>
      <c r="BG144" s="91" t="e">
        <f t="shared" si="28"/>
        <v>#DIV/0!</v>
      </c>
      <c r="BH144" s="91">
        <f t="shared" si="28"/>
        <v>1.0342635105129652</v>
      </c>
      <c r="BI144" s="91" t="e">
        <f t="shared" si="28"/>
        <v>#DIV/0!</v>
      </c>
      <c r="BJ144" s="91">
        <f t="shared" si="28"/>
        <v>9.7270688460749923</v>
      </c>
      <c r="BK144" s="91" t="e">
        <f t="shared" si="28"/>
        <v>#DIV/0!</v>
      </c>
      <c r="BL144" s="91">
        <f t="shared" si="28"/>
        <v>79.859768384883182</v>
      </c>
      <c r="BM144" s="91">
        <f t="shared" si="28"/>
        <v>8.6994769285591502</v>
      </c>
      <c r="BN144" s="91">
        <f t="shared" si="28"/>
        <v>4.4970127359727359</v>
      </c>
    </row>
    <row r="145" spans="1:66">
      <c r="A145" s="41" t="s">
        <v>80</v>
      </c>
      <c r="C145" s="91">
        <f t="shared" ref="C145:R145" si="29">100*_xlfn.STDEV.S(C133,C127)/((C133+C127)/2)</f>
        <v>9.0680502400031532E-2</v>
      </c>
      <c r="D145" s="91">
        <f t="shared" si="29"/>
        <v>1.8215204476171643</v>
      </c>
      <c r="E145" s="91">
        <f t="shared" si="29"/>
        <v>0.56176279853243893</v>
      </c>
      <c r="F145" s="91">
        <f t="shared" si="29"/>
        <v>3.6624474721973015</v>
      </c>
      <c r="G145" s="91">
        <f t="shared" si="29"/>
        <v>30.943730381051719</v>
      </c>
      <c r="H145" s="91">
        <f t="shared" si="29"/>
        <v>4.0587805787817661</v>
      </c>
      <c r="I145" s="91">
        <f t="shared" si="29"/>
        <v>0.82496395031016734</v>
      </c>
      <c r="J145" s="91">
        <f t="shared" si="29"/>
        <v>2.6213735843177659</v>
      </c>
      <c r="K145" s="91">
        <f t="shared" si="29"/>
        <v>0.20430247434554802</v>
      </c>
      <c r="L145" s="91">
        <f t="shared" si="29"/>
        <v>23.650253935582445</v>
      </c>
      <c r="M145" s="91">
        <f t="shared" si="29"/>
        <v>0</v>
      </c>
      <c r="N145" s="91">
        <f t="shared" si="29"/>
        <v>4.1728132612053166E-2</v>
      </c>
      <c r="O145" s="91"/>
      <c r="P145" s="91">
        <f t="shared" si="29"/>
        <v>46.877237963309341</v>
      </c>
      <c r="Q145" s="91">
        <f t="shared" si="29"/>
        <v>46.854033417263594</v>
      </c>
      <c r="R145" s="91">
        <f t="shared" si="29"/>
        <v>4.9005671669345983</v>
      </c>
      <c r="S145" s="91">
        <f t="shared" si="28"/>
        <v>65.640148521472767</v>
      </c>
      <c r="T145" s="91">
        <f t="shared" si="28"/>
        <v>61.654347243785502</v>
      </c>
      <c r="U145" s="91">
        <f t="shared" si="28"/>
        <v>52.894389722102787</v>
      </c>
      <c r="V145" s="91">
        <f t="shared" si="28"/>
        <v>50.175743517869257</v>
      </c>
      <c r="W145" s="91">
        <f t="shared" si="28"/>
        <v>5.2766697901534769</v>
      </c>
      <c r="X145" s="91">
        <f t="shared" si="28"/>
        <v>3.316928417149879</v>
      </c>
      <c r="Y145" s="91">
        <f t="shared" si="28"/>
        <v>0.22159234479975934</v>
      </c>
      <c r="Z145" s="91">
        <f t="shared" si="28"/>
        <v>6.2099036089270081</v>
      </c>
      <c r="AA145" s="91"/>
      <c r="AB145" s="91">
        <f t="shared" si="28"/>
        <v>11.280093642347778</v>
      </c>
      <c r="AC145" s="91">
        <f t="shared" si="28"/>
        <v>83.145444360194418</v>
      </c>
      <c r="AD145" s="91">
        <f t="shared" si="28"/>
        <v>8.5932538855499025</v>
      </c>
      <c r="AE145" s="91">
        <f t="shared" si="28"/>
        <v>4.3684387395530555</v>
      </c>
      <c r="AF145" s="91">
        <f t="shared" si="28"/>
        <v>6.743474506559191</v>
      </c>
      <c r="AG145" s="91">
        <f t="shared" si="28"/>
        <v>116.32741250753726</v>
      </c>
      <c r="AH145" s="91">
        <f t="shared" si="28"/>
        <v>78.721707335274445</v>
      </c>
      <c r="AI145" s="91">
        <f t="shared" si="28"/>
        <v>38.905495766265695</v>
      </c>
      <c r="AJ145" s="91">
        <f t="shared" si="28"/>
        <v>52.608305042011423</v>
      </c>
      <c r="AK145" s="91">
        <f t="shared" si="28"/>
        <v>8.0284427708731627</v>
      </c>
      <c r="AL145" s="91" t="e">
        <f t="shared" si="28"/>
        <v>#DIV/0!</v>
      </c>
      <c r="AM145" s="91">
        <f t="shared" si="28"/>
        <v>1.2519707415780024</v>
      </c>
      <c r="AN145" s="91">
        <f t="shared" si="28"/>
        <v>11.826382917616671</v>
      </c>
      <c r="AO145" s="91">
        <f t="shared" si="28"/>
        <v>1.4549592108476352</v>
      </c>
      <c r="AP145" s="91">
        <f t="shared" si="28"/>
        <v>0.85946416156243866</v>
      </c>
      <c r="AQ145" s="91">
        <f t="shared" si="28"/>
        <v>12.821311073226816</v>
      </c>
      <c r="AR145" s="91">
        <f t="shared" si="28"/>
        <v>30.407493492313005</v>
      </c>
      <c r="AS145" s="91">
        <f t="shared" si="28"/>
        <v>90.439915557279122</v>
      </c>
      <c r="AT145" s="91">
        <f t="shared" si="28"/>
        <v>13.369468310076238</v>
      </c>
      <c r="AU145" s="91">
        <f t="shared" si="28"/>
        <v>2.4675430908321494</v>
      </c>
      <c r="AV145" s="91">
        <f t="shared" si="28"/>
        <v>1.8997107710057846</v>
      </c>
      <c r="AW145" s="91">
        <f t="shared" si="28"/>
        <v>6.2167342117418416E-2</v>
      </c>
      <c r="AX145" s="91" t="e">
        <f t="shared" si="28"/>
        <v>#DIV/0!</v>
      </c>
      <c r="AY145" s="91">
        <f t="shared" si="28"/>
        <v>3.794813521677658</v>
      </c>
      <c r="AZ145" s="91">
        <f t="shared" si="28"/>
        <v>2.4550883165584945</v>
      </c>
      <c r="BA145" s="91">
        <f t="shared" si="28"/>
        <v>4.5111045841392885</v>
      </c>
      <c r="BB145" s="91">
        <f t="shared" si="28"/>
        <v>2.4734437209230755</v>
      </c>
      <c r="BC145" s="91">
        <f t="shared" si="28"/>
        <v>6.2273217692175136</v>
      </c>
      <c r="BD145" s="91">
        <f t="shared" si="28"/>
        <v>0.15312082063079191</v>
      </c>
      <c r="BE145" s="91" t="e">
        <f t="shared" si="28"/>
        <v>#DIV/0!</v>
      </c>
      <c r="BF145" s="91" t="e">
        <f t="shared" si="28"/>
        <v>#DIV/0!</v>
      </c>
      <c r="BG145" s="91">
        <f t="shared" si="28"/>
        <v>5.3058762176273443E-2</v>
      </c>
      <c r="BH145" s="91">
        <f t="shared" si="28"/>
        <v>0.12207673811816763</v>
      </c>
      <c r="BI145" s="91">
        <f t="shared" si="28"/>
        <v>3.4157785992966874</v>
      </c>
      <c r="BJ145" s="91">
        <f t="shared" si="28"/>
        <v>1.1629403876714206</v>
      </c>
      <c r="BK145" s="91">
        <f t="shared" si="28"/>
        <v>3.4361049020067327</v>
      </c>
      <c r="BL145" s="91">
        <f t="shared" si="28"/>
        <v>4.6197088576277858</v>
      </c>
      <c r="BM145" s="91">
        <f t="shared" si="28"/>
        <v>2.8061067560932762</v>
      </c>
      <c r="BN145" s="91">
        <f t="shared" si="28"/>
        <v>4.0424188801729848</v>
      </c>
    </row>
    <row r="146" spans="1:66"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</row>
    <row r="147" spans="1:66">
      <c r="A147" s="41" t="s">
        <v>214</v>
      </c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</row>
    <row r="148" spans="1:66">
      <c r="A148" s="41" t="s">
        <v>67</v>
      </c>
      <c r="C148" s="91">
        <f>_xlfn.STDEV.S(C124,C130)</f>
        <v>8.348321175670732E-3</v>
      </c>
      <c r="D148" s="91">
        <f t="shared" ref="D148:BN151" si="30">_xlfn.STDEV.S(D124,D130)</f>
        <v>6.138158758866123E-3</v>
      </c>
      <c r="E148" s="91">
        <f t="shared" si="30"/>
        <v>0.3942933028290676</v>
      </c>
      <c r="F148" s="91">
        <f t="shared" si="30"/>
        <v>7.1178494958403643E-2</v>
      </c>
      <c r="G148" s="91">
        <f t="shared" si="30"/>
        <v>7.4642417755679431E-3</v>
      </c>
      <c r="H148" s="91">
        <f t="shared" si="30"/>
        <v>7.2715711619388487E-2</v>
      </c>
      <c r="I148" s="91">
        <f t="shared" si="30"/>
        <v>9.7543726315719267E-2</v>
      </c>
      <c r="J148" s="91">
        <f t="shared" si="30"/>
        <v>2.1660100711174087E-3</v>
      </c>
      <c r="K148" s="91">
        <f t="shared" si="30"/>
        <v>8.9754059910383665E-3</v>
      </c>
      <c r="L148" s="91">
        <f t="shared" si="30"/>
        <v>8.4272036571570869E-3</v>
      </c>
      <c r="M148" s="91">
        <f t="shared" si="30"/>
        <v>0</v>
      </c>
      <c r="N148" s="91">
        <f t="shared" si="30"/>
        <v>0.4989364411904757</v>
      </c>
      <c r="O148" s="91"/>
      <c r="P148" s="91">
        <f t="shared" si="30"/>
        <v>0.21116247759243248</v>
      </c>
      <c r="Q148" s="91">
        <f t="shared" si="30"/>
        <v>10.152237597848346</v>
      </c>
      <c r="R148" s="91">
        <f t="shared" si="30"/>
        <v>0.60878630227493569</v>
      </c>
      <c r="S148" s="91">
        <f t="shared" si="30"/>
        <v>2.1120567642879844</v>
      </c>
      <c r="T148" s="91">
        <f t="shared" si="30"/>
        <v>1.6271202325592802</v>
      </c>
      <c r="U148" s="91">
        <f t="shared" si="30"/>
        <v>9.8172267717973565</v>
      </c>
      <c r="V148" s="91">
        <f t="shared" si="30"/>
        <v>25.741294183245937</v>
      </c>
      <c r="W148" s="91">
        <f t="shared" si="30"/>
        <v>4.3104478688690007</v>
      </c>
      <c r="X148" s="91">
        <f t="shared" si="30"/>
        <v>0.23794808063990305</v>
      </c>
      <c r="Y148" s="91">
        <f t="shared" si="30"/>
        <v>6.9948806921153333</v>
      </c>
      <c r="Z148" s="91">
        <f t="shared" si="30"/>
        <v>20.318515889015799</v>
      </c>
      <c r="AA148" s="91"/>
      <c r="AB148" s="91">
        <f t="shared" si="30"/>
        <v>6.4469971456861488E-4</v>
      </c>
      <c r="AC148" s="91">
        <f t="shared" si="30"/>
        <v>5.123447686849012</v>
      </c>
      <c r="AD148" s="91">
        <f t="shared" si="30"/>
        <v>2.936527621368072</v>
      </c>
      <c r="AE148" s="91">
        <f t="shared" si="30"/>
        <v>7.1091752160025593E-3</v>
      </c>
      <c r="AF148" s="91">
        <f t="shared" si="30"/>
        <v>4.022025234648046E-2</v>
      </c>
      <c r="AG148" s="91">
        <f t="shared" si="30"/>
        <v>1.4113377350576981</v>
      </c>
      <c r="AH148" s="91">
        <f t="shared" si="30"/>
        <v>6.441266336878706</v>
      </c>
      <c r="AI148" s="91">
        <f t="shared" si="30"/>
        <v>6.6494349779579274</v>
      </c>
      <c r="AJ148" s="91">
        <f t="shared" si="30"/>
        <v>26.682117664742773</v>
      </c>
      <c r="AK148" s="91">
        <f t="shared" si="30"/>
        <v>0.44402239024267243</v>
      </c>
      <c r="AL148" s="91" t="e">
        <f t="shared" si="30"/>
        <v>#DIV/0!</v>
      </c>
      <c r="AM148" s="91">
        <f t="shared" si="30"/>
        <v>0.6078070630582455</v>
      </c>
      <c r="AN148" s="91">
        <f t="shared" si="30"/>
        <v>0.78673061397989907</v>
      </c>
      <c r="AO148" s="91">
        <f t="shared" si="30"/>
        <v>7.976830497509331E-2</v>
      </c>
      <c r="AP148" s="91">
        <f t="shared" si="30"/>
        <v>7.33742513863164</v>
      </c>
      <c r="AQ148" s="91">
        <f t="shared" si="30"/>
        <v>0.97433874473702653</v>
      </c>
      <c r="AR148" s="91">
        <f t="shared" si="30"/>
        <v>3.4617005706610078</v>
      </c>
      <c r="AS148" s="91">
        <f t="shared" si="30"/>
        <v>1.7914634310540418</v>
      </c>
      <c r="AT148" s="91" t="e">
        <f t="shared" si="30"/>
        <v>#DIV/0!</v>
      </c>
      <c r="AU148" s="91">
        <f t="shared" si="30"/>
        <v>3.5597261678904633</v>
      </c>
      <c r="AV148" s="91">
        <f t="shared" si="30"/>
        <v>0.17138504945948105</v>
      </c>
      <c r="AW148" s="91">
        <f t="shared" si="30"/>
        <v>0.55096990104929378</v>
      </c>
      <c r="AX148" s="91" t="e">
        <f t="shared" si="30"/>
        <v>#DIV/0!</v>
      </c>
      <c r="AY148" s="91">
        <f t="shared" si="30"/>
        <v>0.6031940281624889</v>
      </c>
      <c r="AZ148" s="91">
        <f t="shared" si="30"/>
        <v>7.5613575266458205E-2</v>
      </c>
      <c r="BA148" s="91">
        <f t="shared" si="30"/>
        <v>4.6001614493415846E-2</v>
      </c>
      <c r="BB148" s="91" t="e">
        <f t="shared" si="30"/>
        <v>#DIV/0!</v>
      </c>
      <c r="BC148" s="91" t="e">
        <f t="shared" si="30"/>
        <v>#DIV/0!</v>
      </c>
      <c r="BD148" s="91" t="e">
        <f t="shared" si="30"/>
        <v>#DIV/0!</v>
      </c>
      <c r="BE148" s="91" t="e">
        <f t="shared" si="30"/>
        <v>#DIV/0!</v>
      </c>
      <c r="BF148" s="91" t="e">
        <f t="shared" si="30"/>
        <v>#DIV/0!</v>
      </c>
      <c r="BG148" s="91" t="e">
        <f t="shared" si="30"/>
        <v>#DIV/0!</v>
      </c>
      <c r="BH148" s="91">
        <f t="shared" si="30"/>
        <v>1.9141763253010986E-2</v>
      </c>
      <c r="BI148" s="91">
        <f t="shared" si="30"/>
        <v>6.6654482533834561E-2</v>
      </c>
      <c r="BJ148" s="91" t="e">
        <f t="shared" si="30"/>
        <v>#DIV/0!</v>
      </c>
      <c r="BK148" s="91" t="e">
        <f t="shared" si="30"/>
        <v>#DIV/0!</v>
      </c>
      <c r="BL148" s="91">
        <f t="shared" si="30"/>
        <v>3.3909764485097025</v>
      </c>
      <c r="BM148" s="91">
        <f t="shared" si="30"/>
        <v>7.2531174601322985E-3</v>
      </c>
      <c r="BN148" s="91">
        <f t="shared" si="30"/>
        <v>0.14179716145357951</v>
      </c>
    </row>
    <row r="149" spans="1:66">
      <c r="A149" s="41" t="s">
        <v>70</v>
      </c>
      <c r="C149" s="91">
        <f t="shared" ref="C149:R151" si="31">_xlfn.STDEV.S(C125,C131)</f>
        <v>0.62680398114884872</v>
      </c>
      <c r="D149" s="91">
        <f t="shared" si="31"/>
        <v>1.2462755806078413E-2</v>
      </c>
      <c r="E149" s="91">
        <f t="shared" si="31"/>
        <v>0.11379518135150241</v>
      </c>
      <c r="F149" s="91">
        <f t="shared" si="31"/>
        <v>4.2618182290246699E-2</v>
      </c>
      <c r="G149" s="91">
        <f t="shared" si="31"/>
        <v>5.252463074829274E-4</v>
      </c>
      <c r="H149" s="91">
        <f t="shared" si="31"/>
        <v>5.6046901023250495E-2</v>
      </c>
      <c r="I149" s="91">
        <f t="shared" si="31"/>
        <v>2.0824069362375755E-2</v>
      </c>
      <c r="J149" s="91">
        <f t="shared" si="31"/>
        <v>3.2190648196485074E-2</v>
      </c>
      <c r="K149" s="91">
        <f t="shared" si="31"/>
        <v>1.6956973404518565E-2</v>
      </c>
      <c r="L149" s="91">
        <f t="shared" si="31"/>
        <v>3.3424335699616834E-3</v>
      </c>
      <c r="M149" s="91">
        <f t="shared" si="31"/>
        <v>0</v>
      </c>
      <c r="N149" s="91">
        <f t="shared" si="31"/>
        <v>0.48951889036308016</v>
      </c>
      <c r="O149" s="91"/>
      <c r="P149" s="91">
        <f t="shared" si="31"/>
        <v>0.9522604978122764</v>
      </c>
      <c r="Q149" s="91">
        <f t="shared" si="31"/>
        <v>4.3420243759567088</v>
      </c>
      <c r="R149" s="91">
        <f t="shared" si="31"/>
        <v>6.7000235672059176</v>
      </c>
      <c r="S149" s="91">
        <f t="shared" si="30"/>
        <v>1.2368871046086898</v>
      </c>
      <c r="T149" s="91">
        <f t="shared" si="30"/>
        <v>23.821829226211378</v>
      </c>
      <c r="U149" s="91">
        <f t="shared" si="30"/>
        <v>3.0567489519594697</v>
      </c>
      <c r="V149" s="91">
        <f t="shared" si="30"/>
        <v>24.168743183679801</v>
      </c>
      <c r="W149" s="91">
        <f t="shared" si="30"/>
        <v>4.7828760496999045</v>
      </c>
      <c r="X149" s="91">
        <f t="shared" si="30"/>
        <v>0.41809574862381876</v>
      </c>
      <c r="Y149" s="91">
        <f t="shared" si="30"/>
        <v>0.17782877177569339</v>
      </c>
      <c r="Z149" s="91">
        <f t="shared" si="30"/>
        <v>8.7790763873410231</v>
      </c>
      <c r="AA149" s="91"/>
      <c r="AB149" s="91">
        <f t="shared" si="30"/>
        <v>7.3591920463018249E-3</v>
      </c>
      <c r="AC149" s="91">
        <f t="shared" si="30"/>
        <v>2.987696418395922</v>
      </c>
      <c r="AD149" s="91">
        <f t="shared" si="30"/>
        <v>5.4244070808551976</v>
      </c>
      <c r="AE149" s="91">
        <f t="shared" si="30"/>
        <v>3.0771109283206158E-3</v>
      </c>
      <c r="AF149" s="91">
        <f t="shared" si="30"/>
        <v>8.0250132914875608E-2</v>
      </c>
      <c r="AG149" s="91">
        <f t="shared" si="30"/>
        <v>0.62091468316427945</v>
      </c>
      <c r="AH149" s="91">
        <f t="shared" si="30"/>
        <v>31.55545060506071</v>
      </c>
      <c r="AI149" s="91">
        <f t="shared" si="30"/>
        <v>7.812254401949664</v>
      </c>
      <c r="AJ149" s="91">
        <f t="shared" si="30"/>
        <v>23.117144782188948</v>
      </c>
      <c r="AK149" s="91">
        <f t="shared" si="30"/>
        <v>2.7740162281901327E-2</v>
      </c>
      <c r="AL149" s="91" t="e">
        <f t="shared" si="30"/>
        <v>#DIV/0!</v>
      </c>
      <c r="AM149" s="91">
        <f t="shared" si="30"/>
        <v>1.0300035515419652</v>
      </c>
      <c r="AN149" s="91">
        <f t="shared" si="30"/>
        <v>1.9703140812054607</v>
      </c>
      <c r="AO149" s="91">
        <f t="shared" si="30"/>
        <v>0.25105776857416467</v>
      </c>
      <c r="AP149" s="91">
        <f t="shared" si="30"/>
        <v>2.4984261486088157</v>
      </c>
      <c r="AQ149" s="91">
        <f t="shared" si="30"/>
        <v>1.9556092097659117</v>
      </c>
      <c r="AR149" s="91">
        <f t="shared" si="30"/>
        <v>0.22052742882756846</v>
      </c>
      <c r="AS149" s="91">
        <f t="shared" si="30"/>
        <v>1.420816639424231</v>
      </c>
      <c r="AT149" s="91">
        <f t="shared" si="30"/>
        <v>1.6758791376996648E-2</v>
      </c>
      <c r="AU149" s="91">
        <f t="shared" si="30"/>
        <v>8.6870733684802666</v>
      </c>
      <c r="AV149" s="91">
        <f t="shared" si="30"/>
        <v>0.83256489165458603</v>
      </c>
      <c r="AW149" s="91">
        <f t="shared" si="30"/>
        <v>0.98180228465167885</v>
      </c>
      <c r="AX149" s="91">
        <f t="shared" si="30"/>
        <v>9.5075809662881275E-2</v>
      </c>
      <c r="AY149" s="91">
        <f t="shared" si="30"/>
        <v>0.49404667179586287</v>
      </c>
      <c r="AZ149" s="91">
        <f t="shared" si="30"/>
        <v>9.6398775959900887E-2</v>
      </c>
      <c r="BA149" s="91">
        <f t="shared" si="30"/>
        <v>1.4127008564479331E-2</v>
      </c>
      <c r="BB149" s="91">
        <f t="shared" si="30"/>
        <v>8.4346881316239491E-2</v>
      </c>
      <c r="BC149" s="91">
        <f t="shared" si="30"/>
        <v>3.05337841963062E-3</v>
      </c>
      <c r="BD149" s="91">
        <f t="shared" si="30"/>
        <v>0.14085634223948115</v>
      </c>
      <c r="BE149" s="91">
        <f t="shared" si="30"/>
        <v>1.2103238253369042E-2</v>
      </c>
      <c r="BF149" s="91">
        <f t="shared" si="30"/>
        <v>3.5274360177616988E-2</v>
      </c>
      <c r="BG149" s="91">
        <f t="shared" si="30"/>
        <v>5.1820477810598175E-4</v>
      </c>
      <c r="BH149" s="91">
        <f t="shared" si="30"/>
        <v>2.743815575938599E-3</v>
      </c>
      <c r="BI149" s="91">
        <f t="shared" si="30"/>
        <v>1.494043607089721E-2</v>
      </c>
      <c r="BJ149" s="91">
        <f t="shared" si="30"/>
        <v>4.8815069907704831E-2</v>
      </c>
      <c r="BK149" s="91">
        <f t="shared" si="30"/>
        <v>5.1258896271307322E-2</v>
      </c>
      <c r="BL149" s="91">
        <f t="shared" si="30"/>
        <v>2.0801544371370739</v>
      </c>
      <c r="BM149" s="91">
        <f t="shared" si="30"/>
        <v>6.8601903913009896E-2</v>
      </c>
      <c r="BN149" s="91">
        <f t="shared" si="30"/>
        <v>3.6792671257534493E-2</v>
      </c>
    </row>
    <row r="150" spans="1:66">
      <c r="A150" s="41" t="s">
        <v>76</v>
      </c>
      <c r="C150" s="91">
        <f t="shared" si="31"/>
        <v>0.99481092749755473</v>
      </c>
      <c r="D150" s="91" t="e">
        <f t="shared" si="30"/>
        <v>#DIV/0!</v>
      </c>
      <c r="E150" s="91">
        <f t="shared" si="30"/>
        <v>3.8119158607093334E-2</v>
      </c>
      <c r="F150" s="91">
        <f t="shared" si="30"/>
        <v>9.068551090782484E-2</v>
      </c>
      <c r="G150" s="91">
        <f t="shared" si="30"/>
        <v>1.0358212100923497E-2</v>
      </c>
      <c r="H150" s="91">
        <f t="shared" si="30"/>
        <v>0.52402130369591704</v>
      </c>
      <c r="I150" s="91">
        <f t="shared" si="30"/>
        <v>3.5410144789356064E-2</v>
      </c>
      <c r="J150" s="91">
        <f t="shared" si="30"/>
        <v>4.6147073398065978E-3</v>
      </c>
      <c r="K150" s="91">
        <f t="shared" si="30"/>
        <v>2.0677355422721827E-3</v>
      </c>
      <c r="L150" s="91" t="e">
        <f t="shared" si="30"/>
        <v>#DIV/0!</v>
      </c>
      <c r="M150" s="91">
        <f t="shared" si="30"/>
        <v>0</v>
      </c>
      <c r="N150" s="91">
        <f t="shared" si="30"/>
        <v>0.58173895648690255</v>
      </c>
      <c r="O150" s="91"/>
      <c r="P150" s="91">
        <f t="shared" si="30"/>
        <v>9.4816530187947265E-2</v>
      </c>
      <c r="Q150" s="91">
        <f t="shared" si="30"/>
        <v>4.1859655000632348</v>
      </c>
      <c r="R150" s="91">
        <f t="shared" si="30"/>
        <v>90.864603505859208</v>
      </c>
      <c r="S150" s="91">
        <f t="shared" si="30"/>
        <v>0.25202418005518429</v>
      </c>
      <c r="T150" s="91">
        <f t="shared" si="30"/>
        <v>22.285951861735281</v>
      </c>
      <c r="U150" s="91">
        <f t="shared" si="30"/>
        <v>22.521760572638836</v>
      </c>
      <c r="V150" s="91">
        <f t="shared" si="30"/>
        <v>6.0309580199813446</v>
      </c>
      <c r="W150" s="91" t="e">
        <f t="shared" si="30"/>
        <v>#DIV/0!</v>
      </c>
      <c r="X150" s="91" t="e">
        <f t="shared" si="30"/>
        <v>#DIV/0!</v>
      </c>
      <c r="Y150" s="91">
        <f t="shared" si="30"/>
        <v>0.48347786936247555</v>
      </c>
      <c r="Z150" s="91">
        <f t="shared" si="30"/>
        <v>6.6602891039868704</v>
      </c>
      <c r="AA150" s="91"/>
      <c r="AB150" s="91" t="e">
        <f t="shared" si="30"/>
        <v>#DIV/0!</v>
      </c>
      <c r="AC150" s="91">
        <f t="shared" si="30"/>
        <v>3.2865326699183659</v>
      </c>
      <c r="AD150" s="91">
        <f t="shared" si="30"/>
        <v>96.725531758188708</v>
      </c>
      <c r="AE150" s="91">
        <f t="shared" si="30"/>
        <v>5.2672043316232412E-3</v>
      </c>
      <c r="AF150" s="91">
        <f t="shared" si="30"/>
        <v>0.40718819571189679</v>
      </c>
      <c r="AG150" s="91">
        <f t="shared" si="30"/>
        <v>2.3879583761957228</v>
      </c>
      <c r="AH150" s="91">
        <f t="shared" si="30"/>
        <v>37.213456408025621</v>
      </c>
      <c r="AI150" s="91">
        <f t="shared" si="30"/>
        <v>19.911821557758021</v>
      </c>
      <c r="AJ150" s="91">
        <f t="shared" si="30"/>
        <v>6.7149231741134479</v>
      </c>
      <c r="AK150" s="91">
        <f t="shared" si="30"/>
        <v>0.31672618520150631</v>
      </c>
      <c r="AL150" s="91" t="e">
        <f t="shared" si="30"/>
        <v>#DIV/0!</v>
      </c>
      <c r="AM150" s="91" t="e">
        <f t="shared" si="30"/>
        <v>#DIV/0!</v>
      </c>
      <c r="AN150" s="91" t="e">
        <f t="shared" si="30"/>
        <v>#DIV/0!</v>
      </c>
      <c r="AO150" s="91" t="e">
        <f t="shared" si="30"/>
        <v>#DIV/0!</v>
      </c>
      <c r="AP150" s="91">
        <f t="shared" si="30"/>
        <v>0.11966702353423808</v>
      </c>
      <c r="AQ150" s="91">
        <f t="shared" si="30"/>
        <v>0.72639687185582658</v>
      </c>
      <c r="AR150" s="91" t="e">
        <f t="shared" si="30"/>
        <v>#DIV/0!</v>
      </c>
      <c r="AS150" s="91">
        <f t="shared" si="30"/>
        <v>2.3223453337960311</v>
      </c>
      <c r="AT150" s="91" t="e">
        <f t="shared" si="30"/>
        <v>#DIV/0!</v>
      </c>
      <c r="AU150" s="91">
        <f t="shared" si="30"/>
        <v>2.4529542412811471</v>
      </c>
      <c r="AV150" s="91">
        <f t="shared" si="30"/>
        <v>2.1054235414937207E-2</v>
      </c>
      <c r="AW150" s="91">
        <f t="shared" si="30"/>
        <v>1.3144554574838665E-3</v>
      </c>
      <c r="AX150" s="91">
        <f t="shared" si="30"/>
        <v>8.5373954879197703E-3</v>
      </c>
      <c r="AY150" s="91">
        <f t="shared" si="30"/>
        <v>4.3905806844696952E-3</v>
      </c>
      <c r="AZ150" s="91">
        <f t="shared" si="30"/>
        <v>1.3261417769429673E-3</v>
      </c>
      <c r="BA150" s="91">
        <f t="shared" si="30"/>
        <v>2.0113955632440462E-4</v>
      </c>
      <c r="BB150" s="91">
        <f t="shared" si="30"/>
        <v>1.8106578722884226E-2</v>
      </c>
      <c r="BC150" s="91">
        <f t="shared" si="30"/>
        <v>1.1420479431338089E-3</v>
      </c>
      <c r="BD150" s="91">
        <f t="shared" si="30"/>
        <v>5.2038073167251144E-3</v>
      </c>
      <c r="BE150" s="91" t="e">
        <f t="shared" si="30"/>
        <v>#DIV/0!</v>
      </c>
      <c r="BF150" s="91">
        <f t="shared" si="30"/>
        <v>4.5767405652646226E-3</v>
      </c>
      <c r="BG150" s="91" t="e">
        <f t="shared" si="30"/>
        <v>#DIV/0!</v>
      </c>
      <c r="BH150" s="91">
        <f t="shared" si="30"/>
        <v>2.05350899630957E-4</v>
      </c>
      <c r="BI150" s="91" t="e">
        <f t="shared" si="30"/>
        <v>#DIV/0!</v>
      </c>
      <c r="BJ150" s="91">
        <f t="shared" si="30"/>
        <v>1.911228689349628E-2</v>
      </c>
      <c r="BK150" s="91" t="e">
        <f t="shared" si="30"/>
        <v>#DIV/0!</v>
      </c>
      <c r="BL150" s="91">
        <f t="shared" si="30"/>
        <v>5.8183993421491297E-2</v>
      </c>
      <c r="BM150" s="91">
        <f t="shared" si="30"/>
        <v>1.4751618677594218E-2</v>
      </c>
      <c r="BN150" s="91">
        <f t="shared" si="30"/>
        <v>2.1792103510085334E-3</v>
      </c>
    </row>
    <row r="151" spans="1:66">
      <c r="A151" s="41" t="s">
        <v>80</v>
      </c>
      <c r="C151" s="91">
        <f t="shared" si="31"/>
        <v>6.8689184370097398E-2</v>
      </c>
      <c r="D151" s="91">
        <f t="shared" si="30"/>
        <v>1.6607591376660339E-3</v>
      </c>
      <c r="E151" s="91">
        <f t="shared" si="30"/>
        <v>6.8131582616755115E-2</v>
      </c>
      <c r="F151" s="91">
        <f t="shared" si="30"/>
        <v>7.2113876005089894E-2</v>
      </c>
      <c r="G151" s="91">
        <f t="shared" si="30"/>
        <v>5.3316012233732713E-3</v>
      </c>
      <c r="H151" s="91">
        <f t="shared" si="30"/>
        <v>2.5072255002609269E-3</v>
      </c>
      <c r="I151" s="91">
        <f t="shared" si="30"/>
        <v>6.4207595680030212E-3</v>
      </c>
      <c r="J151" s="91">
        <f t="shared" si="30"/>
        <v>8.647525485935352E-2</v>
      </c>
      <c r="K151" s="91">
        <f t="shared" si="30"/>
        <v>1.017998708739753E-2</v>
      </c>
      <c r="L151" s="91">
        <f t="shared" si="30"/>
        <v>2.0261818391567946E-3</v>
      </c>
      <c r="M151" s="91">
        <f t="shared" si="30"/>
        <v>0</v>
      </c>
      <c r="N151" s="91">
        <f t="shared" si="30"/>
        <v>4.155890895759802E-2</v>
      </c>
      <c r="O151" s="91"/>
      <c r="P151" s="91">
        <f t="shared" si="30"/>
        <v>0.35207074155673712</v>
      </c>
      <c r="Q151" s="91">
        <f t="shared" si="30"/>
        <v>0.70387966937310154</v>
      </c>
      <c r="R151" s="91">
        <f t="shared" si="30"/>
        <v>0.5683726722196587</v>
      </c>
      <c r="S151" s="91">
        <f t="shared" si="30"/>
        <v>1.7932679158956764</v>
      </c>
      <c r="T151" s="91">
        <f t="shared" si="30"/>
        <v>3.4348733031783381</v>
      </c>
      <c r="U151" s="91">
        <f t="shared" si="30"/>
        <v>4.6195307302005562</v>
      </c>
      <c r="V151" s="91">
        <f t="shared" si="30"/>
        <v>18.517821270727936</v>
      </c>
      <c r="W151" s="91">
        <f t="shared" si="30"/>
        <v>0.54811819514498017</v>
      </c>
      <c r="X151" s="91">
        <f t="shared" si="30"/>
        <v>4.8571278087183511</v>
      </c>
      <c r="Y151" s="91">
        <f t="shared" si="30"/>
        <v>0.66582030457027985</v>
      </c>
      <c r="Z151" s="91">
        <f t="shared" si="30"/>
        <v>7.1384311809743712</v>
      </c>
      <c r="AA151" s="91"/>
      <c r="AB151" s="91">
        <f t="shared" si="30"/>
        <v>1.0419133740826857E-2</v>
      </c>
      <c r="AC151" s="91">
        <f t="shared" si="30"/>
        <v>1.0472199341208539</v>
      </c>
      <c r="AD151" s="91">
        <f t="shared" si="30"/>
        <v>0.9721210098062143</v>
      </c>
      <c r="AE151" s="91">
        <f t="shared" si="30"/>
        <v>9.4661254877288509E-4</v>
      </c>
      <c r="AF151" s="91">
        <f t="shared" si="30"/>
        <v>0.13001844212802499</v>
      </c>
      <c r="AG151" s="91">
        <f t="shared" si="30"/>
        <v>2.5530566876427483</v>
      </c>
      <c r="AH151" s="91">
        <f t="shared" si="30"/>
        <v>4.0457075270964964</v>
      </c>
      <c r="AI151" s="91">
        <f t="shared" si="30"/>
        <v>3.6613967904731877</v>
      </c>
      <c r="AJ151" s="91">
        <f t="shared" si="30"/>
        <v>19.172166253686772</v>
      </c>
      <c r="AK151" s="91">
        <f t="shared" si="30"/>
        <v>2.2981444337548762</v>
      </c>
      <c r="AL151" s="91" t="e">
        <f t="shared" si="30"/>
        <v>#DIV/0!</v>
      </c>
      <c r="AM151" s="91">
        <f t="shared" si="30"/>
        <v>3.9711506893134465</v>
      </c>
      <c r="AN151" s="91">
        <f t="shared" si="30"/>
        <v>1.0913721277808071</v>
      </c>
      <c r="AO151" s="91">
        <f t="shared" si="30"/>
        <v>2.1022195484939563</v>
      </c>
      <c r="AP151" s="91">
        <f t="shared" si="30"/>
        <v>2.5628173992413776</v>
      </c>
      <c r="AQ151" s="91">
        <f t="shared" si="30"/>
        <v>6.2304408574884942</v>
      </c>
      <c r="AR151" s="91">
        <f t="shared" si="30"/>
        <v>0.75079399813709879</v>
      </c>
      <c r="AS151" s="91">
        <f t="shared" si="30"/>
        <v>10.035130702854461</v>
      </c>
      <c r="AT151" s="91">
        <f t="shared" si="30"/>
        <v>0.12214731371263599</v>
      </c>
      <c r="AU151" s="91">
        <f t="shared" si="30"/>
        <v>2.9102727905395991</v>
      </c>
      <c r="AV151" s="91">
        <f t="shared" si="30"/>
        <v>2.0432379582392901</v>
      </c>
      <c r="AW151" s="91">
        <f t="shared" si="30"/>
        <v>0.12117305072917652</v>
      </c>
      <c r="AX151" s="91" t="e">
        <f t="shared" si="30"/>
        <v>#DIV/0!</v>
      </c>
      <c r="AY151" s="91">
        <f t="shared" si="30"/>
        <v>2.6608657050499542</v>
      </c>
      <c r="AZ151" s="91">
        <f t="shared" si="30"/>
        <v>0.39475697295170942</v>
      </c>
      <c r="BA151" s="91">
        <f t="shared" si="30"/>
        <v>1.5300796251168569E-2</v>
      </c>
      <c r="BB151" s="91">
        <f t="shared" si="30"/>
        <v>0.35244636853949479</v>
      </c>
      <c r="BC151" s="91">
        <f t="shared" si="30"/>
        <v>0.17894023208726548</v>
      </c>
      <c r="BD151" s="91">
        <f t="shared" si="30"/>
        <v>2.6002386003484236E-2</v>
      </c>
      <c r="BE151" s="91" t="e">
        <f t="shared" si="30"/>
        <v>#DIV/0!</v>
      </c>
      <c r="BF151" s="91" t="e">
        <f t="shared" si="30"/>
        <v>#DIV/0!</v>
      </c>
      <c r="BG151" s="91">
        <f t="shared" si="30"/>
        <v>1.060777258880162E-3</v>
      </c>
      <c r="BH151" s="91">
        <f t="shared" si="30"/>
        <v>1.7319946012067721E-2</v>
      </c>
      <c r="BI151" s="91">
        <f t="shared" si="30"/>
        <v>6.6704446019851135E-2</v>
      </c>
      <c r="BJ151" s="91">
        <f t="shared" si="30"/>
        <v>0.14070993674186077</v>
      </c>
      <c r="BK151" s="91">
        <f t="shared" si="30"/>
        <v>0.15847518109423531</v>
      </c>
      <c r="BL151" s="91">
        <f t="shared" si="30"/>
        <v>1.7894295461143734</v>
      </c>
      <c r="BM151" s="91">
        <f t="shared" si="30"/>
        <v>1.3757554038496138</v>
      </c>
      <c r="BN151" s="91">
        <f t="shared" si="30"/>
        <v>0.62420525101369007</v>
      </c>
    </row>
    <row r="154" spans="1:66">
      <c r="A154" s="95" t="s">
        <v>223</v>
      </c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</row>
    <row r="155" spans="1:66" s="3" customFormat="1">
      <c r="A155" s="95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  <c r="BF155" s="88"/>
      <c r="BG155" s="88"/>
      <c r="BH155" s="88"/>
      <c r="BI155" s="88"/>
      <c r="BJ155" s="88"/>
      <c r="BK155" s="88"/>
      <c r="BL155" s="88"/>
      <c r="BM155" s="88"/>
      <c r="BN155" s="88"/>
    </row>
    <row r="156" spans="1:66">
      <c r="A156" s="90" t="s">
        <v>204</v>
      </c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</row>
    <row r="157" spans="1:66">
      <c r="A157" s="41" t="s">
        <v>117</v>
      </c>
      <c r="C157" s="91">
        <v>52.928741963602626</v>
      </c>
      <c r="D157" s="91">
        <v>1.2725126129767697</v>
      </c>
      <c r="E157" s="91">
        <v>14.072809061660299</v>
      </c>
      <c r="F157" s="91">
        <v>9.0452890628304576</v>
      </c>
      <c r="G157" s="91">
        <v>0.14418355457572593</v>
      </c>
      <c r="H157" s="91">
        <v>7.9099422275736027</v>
      </c>
      <c r="I157" s="91">
        <v>9.1433988248325218</v>
      </c>
      <c r="J157" s="91">
        <v>2.7263221388779071</v>
      </c>
      <c r="K157" s="91">
        <v>1.4132636306486357</v>
      </c>
      <c r="L157" s="91">
        <v>0.26660875814478513</v>
      </c>
      <c r="M157" s="91">
        <v>0.78</v>
      </c>
      <c r="N157" s="91">
        <v>99.763041829245154</v>
      </c>
      <c r="P157" s="91">
        <v>28.088911189382248</v>
      </c>
      <c r="Q157" s="91">
        <v>204.78355697632199</v>
      </c>
      <c r="R157" s="91">
        <v>410.32100830713551</v>
      </c>
      <c r="S157" s="91">
        <v>42.05367360636761</v>
      </c>
      <c r="T157" s="91">
        <v>142.08605687732401</v>
      </c>
      <c r="U157" s="91">
        <v>54.852906235792403</v>
      </c>
      <c r="V157" s="91">
        <v>86.007035685373694</v>
      </c>
      <c r="W157" s="91">
        <v>438.58944780168378</v>
      </c>
      <c r="X157" s="91">
        <v>24.169191976405717</v>
      </c>
      <c r="Y157" s="91">
        <v>144.81417083479721</v>
      </c>
      <c r="Z157" s="91">
        <v>513.98702370578155</v>
      </c>
      <c r="AB157" s="91">
        <v>1.2878677999999999</v>
      </c>
      <c r="AC157" s="91">
        <v>204.68474000000001</v>
      </c>
      <c r="AD157" s="91">
        <v>410.37677999999994</v>
      </c>
      <c r="AE157" s="91">
        <v>0.14882999999999999</v>
      </c>
      <c r="AF157" s="91">
        <v>9.4079467999999995</v>
      </c>
      <c r="AG157" s="91">
        <v>38.676367999999997</v>
      </c>
      <c r="AH157" s="91">
        <v>136.94409999999999</v>
      </c>
      <c r="AI157" s="91">
        <v>58.276541999999999</v>
      </c>
      <c r="AJ157" s="91">
        <v>36.288978</v>
      </c>
      <c r="AK157" s="91">
        <v>17.993054000000001</v>
      </c>
      <c r="AL157" s="91" t="s">
        <v>203</v>
      </c>
      <c r="AM157" s="91">
        <v>39.37256</v>
      </c>
      <c r="AN157" s="91">
        <v>446.22632000000004</v>
      </c>
      <c r="AO157" s="91">
        <v>23.846005999999999</v>
      </c>
      <c r="AP157" s="91">
        <v>145.57943999999998</v>
      </c>
      <c r="AQ157" s="91">
        <v>27.831016199999997</v>
      </c>
      <c r="AR157" s="92" t="s">
        <v>203</v>
      </c>
      <c r="AS157" s="92" t="s">
        <v>203</v>
      </c>
      <c r="AT157" s="91">
        <v>1.2025698</v>
      </c>
      <c r="AU157" s="91">
        <v>503.53592000000003</v>
      </c>
      <c r="AV157" s="91">
        <v>37.710132000000002</v>
      </c>
      <c r="AW157" s="91">
        <v>67.758635999999996</v>
      </c>
      <c r="AX157" s="91">
        <v>6.9891743200000001</v>
      </c>
      <c r="AY157" s="91">
        <v>25.715277999999998</v>
      </c>
      <c r="AZ157" s="91">
        <v>5.128595999999999</v>
      </c>
      <c r="BA157" s="91">
        <v>1.4725522040000001</v>
      </c>
      <c r="BB157" s="91">
        <v>4.3318125999999992</v>
      </c>
      <c r="BC157" s="91">
        <v>0.68657119999999994</v>
      </c>
      <c r="BD157" s="91">
        <v>3.7802742</v>
      </c>
      <c r="BE157" s="91">
        <v>0.73825564399999988</v>
      </c>
      <c r="BF157" s="91">
        <v>2.0697745459999997</v>
      </c>
      <c r="BG157" s="91">
        <v>0.30761319999999998</v>
      </c>
      <c r="BH157" s="91">
        <v>2.0111894000000001</v>
      </c>
      <c r="BI157" s="91">
        <v>0.28873019999999999</v>
      </c>
      <c r="BJ157" s="91">
        <v>3.5964462000000004</v>
      </c>
      <c r="BK157" s="91">
        <v>1.6740546599999999</v>
      </c>
      <c r="BL157" s="91">
        <v>4.0235365999999999</v>
      </c>
      <c r="BM157" s="91">
        <v>8.7743911999999984</v>
      </c>
      <c r="BN157" s="91">
        <v>1.5559178</v>
      </c>
    </row>
    <row r="158" spans="1:66">
      <c r="A158" s="41" t="s">
        <v>200</v>
      </c>
      <c r="C158" s="91">
        <v>51.1911907794765</v>
      </c>
      <c r="D158" s="91">
        <v>0.18756753799212866</v>
      </c>
      <c r="E158" s="91">
        <v>3.2203695678207347</v>
      </c>
      <c r="F158" s="91">
        <v>11.061237980149267</v>
      </c>
      <c r="G158" s="91">
        <v>0.19326413496610792</v>
      </c>
      <c r="H158" s="91">
        <v>26.806169269638801</v>
      </c>
      <c r="I158" s="91">
        <v>2.2860197789493171</v>
      </c>
      <c r="J158" s="91">
        <v>0.28638530536353396</v>
      </c>
      <c r="K158" s="91">
        <v>5.1550235175528189E-2</v>
      </c>
      <c r="L158" s="91">
        <v>1.5713721298442698E-2</v>
      </c>
      <c r="M158" s="91">
        <v>0.39</v>
      </c>
      <c r="N158" s="91">
        <v>99.25637071083753</v>
      </c>
      <c r="P158" s="91">
        <v>24.746504597490027</v>
      </c>
      <c r="Q158" s="91">
        <v>224.818283111206</v>
      </c>
      <c r="R158" s="91">
        <v>24405.1216842596</v>
      </c>
      <c r="S158" s="91">
        <v>110.280475071781</v>
      </c>
      <c r="T158" s="91">
        <v>543.41922515534918</v>
      </c>
      <c r="U158" s="91">
        <v>12.9584291181071</v>
      </c>
      <c r="V158" s="91">
        <v>103.080428337882</v>
      </c>
      <c r="W158" s="91">
        <v>27.166533223429088</v>
      </c>
      <c r="X158" s="91">
        <v>2.4163591775584248</v>
      </c>
      <c r="Y158" s="91">
        <v>6.8656706926306663</v>
      </c>
      <c r="Z158" s="91">
        <v>37.479087387104499</v>
      </c>
      <c r="AB158" s="91">
        <v>0.19563838</v>
      </c>
      <c r="AC158" s="91">
        <v>228.99883000000003</v>
      </c>
      <c r="AD158" s="91">
        <v>23891.969000000001</v>
      </c>
      <c r="AE158" s="91">
        <v>0.20320439999999998</v>
      </c>
      <c r="AF158" s="91">
        <v>11.024787999999999</v>
      </c>
      <c r="AG158" s="91">
        <v>106.3191679</v>
      </c>
      <c r="AH158" s="91">
        <v>563.30529999999999</v>
      </c>
      <c r="AI158" s="91">
        <v>10.604673000000002</v>
      </c>
      <c r="AJ158" s="91">
        <v>154.23308000000003</v>
      </c>
      <c r="AK158" s="91">
        <v>7.0366999999999997</v>
      </c>
      <c r="AL158" s="91" t="s">
        <v>203</v>
      </c>
      <c r="AM158" s="91">
        <v>2.2457491999999997</v>
      </c>
      <c r="AN158" s="91">
        <v>30.508188999999994</v>
      </c>
      <c r="AO158" s="91">
        <v>3.0662313999999999</v>
      </c>
      <c r="AP158" s="91">
        <v>12.286391699999999</v>
      </c>
      <c r="AQ158" s="91">
        <v>0.63575359000000009</v>
      </c>
      <c r="AR158" s="92" t="s">
        <v>203</v>
      </c>
      <c r="AS158" s="92" t="s">
        <v>203</v>
      </c>
      <c r="AT158" s="91">
        <v>9.1652899999999995E-2</v>
      </c>
      <c r="AU158" s="91">
        <v>42.025435000000002</v>
      </c>
      <c r="AV158" s="91">
        <v>1.5278107000000001</v>
      </c>
      <c r="AW158" s="91">
        <v>3.1881729000000001</v>
      </c>
      <c r="AX158" s="91">
        <v>0.37947510000000001</v>
      </c>
      <c r="AY158" s="91">
        <v>1.5835181999999999</v>
      </c>
      <c r="AZ158" s="91">
        <v>0.40038929999999995</v>
      </c>
      <c r="BA158" s="91">
        <v>0.12238782825</v>
      </c>
      <c r="BB158" s="91">
        <v>0.42028789999999999</v>
      </c>
      <c r="BC158" s="91">
        <v>8.0668500000000018E-2</v>
      </c>
      <c r="BD158" s="91">
        <v>0.48908119999999999</v>
      </c>
      <c r="BE158" s="91">
        <v>0.11193133500000001</v>
      </c>
      <c r="BF158" s="91">
        <v>0.33373249999999999</v>
      </c>
      <c r="BG158" s="91">
        <v>5.9781599999999997E-2</v>
      </c>
      <c r="BH158" s="91">
        <v>0.41537369999999996</v>
      </c>
      <c r="BI158" s="91">
        <v>6.1758199999999999E-2</v>
      </c>
      <c r="BJ158" s="91">
        <v>0.25451220000000002</v>
      </c>
      <c r="BK158" s="91">
        <v>4.77816E-2</v>
      </c>
      <c r="BL158" s="91">
        <v>1.9215713999999999</v>
      </c>
      <c r="BM158" s="91">
        <v>0.63352900000000001</v>
      </c>
      <c r="BN158" s="91">
        <v>0.19032919999999998</v>
      </c>
    </row>
    <row r="159" spans="1:66">
      <c r="A159" s="41" t="s">
        <v>76</v>
      </c>
      <c r="C159" s="91">
        <v>42.170418523502697</v>
      </c>
      <c r="D159" s="91">
        <v>4.2038131463641897E-3</v>
      </c>
      <c r="E159" s="91">
        <v>0.65437056538763205</v>
      </c>
      <c r="F159" s="91">
        <v>8.3932152503268007</v>
      </c>
      <c r="G159" s="91">
        <v>0.10980441386350499</v>
      </c>
      <c r="H159" s="91">
        <v>44.190069653111898</v>
      </c>
      <c r="I159" s="91">
        <v>0.54108967510847505</v>
      </c>
      <c r="J159" s="91">
        <v>-2.7049158822056653E-3</v>
      </c>
      <c r="K159" s="91">
        <v>1.3098911329780428E-2</v>
      </c>
      <c r="L159" s="91">
        <v>8.9652929849752955E-3</v>
      </c>
      <c r="M159" s="91">
        <v>3.02</v>
      </c>
      <c r="N159" s="91">
        <v>99.534981105359506</v>
      </c>
      <c r="P159" s="91">
        <v>5.8800608643749674</v>
      </c>
      <c r="Q159" s="91">
        <v>24.680890599720563</v>
      </c>
      <c r="R159" s="91">
        <v>2958.8678906497271</v>
      </c>
      <c r="S159" s="91">
        <v>122.74608994691</v>
      </c>
      <c r="T159" s="91">
        <v>2426.4584115798798</v>
      </c>
      <c r="U159" s="91">
        <v>4.2578786045930999</v>
      </c>
      <c r="V159" s="91">
        <v>29.1225266163339</v>
      </c>
      <c r="W159" s="91">
        <v>1.4087152142875943</v>
      </c>
      <c r="X159" s="91">
        <v>3.8592958344766115E-2</v>
      </c>
      <c r="Y159" s="91">
        <v>2.7886069982416304</v>
      </c>
      <c r="Z159" s="91">
        <v>17.932183800000001</v>
      </c>
      <c r="AB159" s="91">
        <v>6.7584000000000003E-3</v>
      </c>
      <c r="AC159" s="91">
        <v>25.810694000000002</v>
      </c>
      <c r="AD159" s="91">
        <v>2979.8739999999998</v>
      </c>
      <c r="AE159" s="91">
        <v>0.11055720000000001</v>
      </c>
      <c r="AF159" s="91">
        <v>7.9384204000000009</v>
      </c>
      <c r="AG159" s="91">
        <v>120.364574</v>
      </c>
      <c r="AH159" s="91">
        <v>2390.7916</v>
      </c>
      <c r="AI159" s="91">
        <v>4.649832</v>
      </c>
      <c r="AJ159" s="91">
        <v>93.346521999999993</v>
      </c>
      <c r="AK159" s="91">
        <v>1.3334682</v>
      </c>
      <c r="AL159" s="91" t="s">
        <v>203</v>
      </c>
      <c r="AM159" s="91">
        <v>0.28061799999999998</v>
      </c>
      <c r="AN159" s="91">
        <v>0.82748220000000017</v>
      </c>
      <c r="AO159" s="91">
        <v>0.23753079999999999</v>
      </c>
      <c r="AP159" s="91">
        <v>4.5825230000000001</v>
      </c>
      <c r="AQ159" s="91">
        <v>0.66923814999999998</v>
      </c>
      <c r="AR159" s="92" t="s">
        <v>203</v>
      </c>
      <c r="AS159" s="92" t="s">
        <v>203</v>
      </c>
      <c r="AT159" s="91">
        <v>2.5305399999999999E-2</v>
      </c>
      <c r="AU159" s="91">
        <v>20.932183800000001</v>
      </c>
      <c r="AV159" s="91">
        <v>2.6523600000000001E-2</v>
      </c>
      <c r="AW159" s="91">
        <v>4.389280000000001E-2</v>
      </c>
      <c r="AX159" s="91">
        <v>9.3959999999999998E-3</v>
      </c>
      <c r="AY159" s="91">
        <v>3.6617600000000014E-2</v>
      </c>
      <c r="AZ159" s="91">
        <v>1.22752E-2</v>
      </c>
      <c r="BA159" s="91">
        <v>2.7653908099999997E-3</v>
      </c>
      <c r="BB159" s="91">
        <v>1.6422800000000001E-2</v>
      </c>
      <c r="BC159" s="91">
        <v>5.0603999999999996E-3</v>
      </c>
      <c r="BD159" s="91">
        <v>2.5772E-2</v>
      </c>
      <c r="BE159" s="91">
        <v>8.2876219999999997E-3</v>
      </c>
      <c r="BF159" s="91">
        <v>1.9848999999999999E-2</v>
      </c>
      <c r="BG159" s="91">
        <v>4.9094000000000004E-3</v>
      </c>
      <c r="BH159" s="91">
        <v>3.0063799999999998E-2</v>
      </c>
      <c r="BI159" s="91">
        <v>4.849E-3</v>
      </c>
      <c r="BJ159" s="91">
        <v>0.1008202</v>
      </c>
      <c r="BK159" s="91">
        <v>4.7580600000000001E-2</v>
      </c>
      <c r="BL159" s="91">
        <v>0.10463540000000005</v>
      </c>
      <c r="BM159" s="91">
        <v>0.20991480000000001</v>
      </c>
      <c r="BN159" s="91">
        <v>3.2577200000000001E-2</v>
      </c>
    </row>
    <row r="160" spans="1:66">
      <c r="A160" s="41" t="s">
        <v>80</v>
      </c>
      <c r="C160" s="91">
        <v>75.637261882218397</v>
      </c>
      <c r="D160" s="91">
        <v>9.6203243875339045E-2</v>
      </c>
      <c r="E160" s="91">
        <v>12.090509826012999</v>
      </c>
      <c r="F160" s="91">
        <v>2.0810031051814102</v>
      </c>
      <c r="G160" s="91">
        <v>1.5507750890233069E-2</v>
      </c>
      <c r="H160" s="91">
        <v>4.0379230886321123E-2</v>
      </c>
      <c r="I160" s="91">
        <v>0.77698439755234738</v>
      </c>
      <c r="J160" s="91">
        <v>3.29499744458347</v>
      </c>
      <c r="K160" s="91">
        <v>4.9607316494836597</v>
      </c>
      <c r="L160" s="91">
        <v>1.4393780561496001E-2</v>
      </c>
      <c r="M160" s="91">
        <v>0.51</v>
      </c>
      <c r="N160" s="91">
        <v>99.518341763166873</v>
      </c>
      <c r="P160" s="91">
        <v>0.44111958715578592</v>
      </c>
      <c r="Q160" s="91">
        <v>1.9032982228294788</v>
      </c>
      <c r="R160" s="91">
        <v>2.5278289344336402</v>
      </c>
      <c r="S160" s="91">
        <v>0.36039886730236997</v>
      </c>
      <c r="T160" s="91">
        <v>8.9111268346000401</v>
      </c>
      <c r="U160" s="91">
        <v>32.332084296247672</v>
      </c>
      <c r="V160" s="91">
        <v>43.89152549795093</v>
      </c>
      <c r="W160" s="91">
        <v>7.9302399748156986</v>
      </c>
      <c r="X160" s="91">
        <v>141.20377441372401</v>
      </c>
      <c r="Y160" s="91">
        <v>293.46529508884203</v>
      </c>
      <c r="Z160" s="91">
        <v>112.89385530541792</v>
      </c>
      <c r="AB160" s="91">
        <v>8.7370615445544503E-2</v>
      </c>
      <c r="AC160" s="91">
        <v>1.19666068003409</v>
      </c>
      <c r="AD160" s="91">
        <v>1.7873109600976029</v>
      </c>
      <c r="AE160" s="91">
        <v>1.4169787878787875E-2</v>
      </c>
      <c r="AF160" s="91">
        <v>1.7551992157397689</v>
      </c>
      <c r="AG160" s="91">
        <v>0.4846376039739797</v>
      </c>
      <c r="AH160" s="91">
        <v>10.943282573722623</v>
      </c>
      <c r="AI160" s="91">
        <v>29.916877155257929</v>
      </c>
      <c r="AJ160" s="91">
        <v>43.204379364194374</v>
      </c>
      <c r="AK160" s="91">
        <v>26.383980009999998</v>
      </c>
      <c r="AL160" s="91" t="s">
        <v>203</v>
      </c>
      <c r="AM160" s="91">
        <v>297.96888395818314</v>
      </c>
      <c r="AN160" s="91">
        <v>6.9913418417638473</v>
      </c>
      <c r="AO160" s="91">
        <v>142.55024884572401</v>
      </c>
      <c r="AP160" s="91">
        <v>297.47279292298299</v>
      </c>
      <c r="AQ160" s="91">
        <v>53.821987230575203</v>
      </c>
      <c r="AR160" s="92" t="s">
        <v>203</v>
      </c>
      <c r="AS160" s="92" t="s">
        <v>203</v>
      </c>
      <c r="AT160" s="91">
        <v>0.78294072657743774</v>
      </c>
      <c r="AU160" s="91">
        <v>115.470994519295</v>
      </c>
      <c r="AV160" s="91">
        <v>105.99814095383053</v>
      </c>
      <c r="AW160" s="91">
        <v>199.54475980149968</v>
      </c>
      <c r="AX160" s="91">
        <v>19.866195725657779</v>
      </c>
      <c r="AY160" s="91">
        <v>68.862395924989301</v>
      </c>
      <c r="AZ160" s="91">
        <v>14.371323504376933</v>
      </c>
      <c r="BA160" s="91">
        <v>0.30582618247249144</v>
      </c>
      <c r="BB160" s="91">
        <v>13.746544134049081</v>
      </c>
      <c r="BC160" s="91">
        <v>2.6810646923076926</v>
      </c>
      <c r="BD160" s="91">
        <v>17.097488523130991</v>
      </c>
      <c r="BE160" s="91">
        <v>3.933084668196984</v>
      </c>
      <c r="BF160" s="91">
        <v>11.767832164276728</v>
      </c>
      <c r="BG160" s="91">
        <v>1.9205418110465118</v>
      </c>
      <c r="BH160" s="91">
        <v>13.9664868506019</v>
      </c>
      <c r="BI160" s="91">
        <v>1.9852670299039701</v>
      </c>
      <c r="BJ160" s="91">
        <v>11.6636150948643</v>
      </c>
      <c r="BK160" s="91">
        <v>4.6723229849758896</v>
      </c>
      <c r="BL160" s="91">
        <v>29.749436130198912</v>
      </c>
      <c r="BM160" s="91">
        <v>48.134163034605102</v>
      </c>
      <c r="BN160" s="91">
        <v>16.340896384087142</v>
      </c>
    </row>
    <row r="161" spans="1:66">
      <c r="A161" s="41" t="s">
        <v>190</v>
      </c>
      <c r="C161" s="91">
        <v>39.205392304269239</v>
      </c>
      <c r="D161" s="91">
        <v>3.7267072496045999</v>
      </c>
      <c r="E161" s="91">
        <v>8.47995383367277</v>
      </c>
      <c r="F161" s="91">
        <v>17.464815291809394</v>
      </c>
      <c r="G161" s="91">
        <v>0.16205637058338071</v>
      </c>
      <c r="H161" s="91">
        <v>13.642034964256</v>
      </c>
      <c r="I161" s="91">
        <v>14.413609166511668</v>
      </c>
      <c r="J161" s="91">
        <v>0.74027404389711404</v>
      </c>
      <c r="K161" s="91">
        <v>0.16549164025962701</v>
      </c>
      <c r="L161" s="91">
        <v>7.1921440304524561E-2</v>
      </c>
      <c r="M161" s="91">
        <v>1.02</v>
      </c>
      <c r="N161" s="91">
        <v>99.154888162953895</v>
      </c>
      <c r="P161" s="91">
        <v>46.034537374041733</v>
      </c>
      <c r="Q161" s="91">
        <v>509.01957642692338</v>
      </c>
      <c r="R161" s="91">
        <v>428.53376379616998</v>
      </c>
      <c r="S161" s="91">
        <v>83.944947098717407</v>
      </c>
      <c r="T161" s="91">
        <v>179.711556030135</v>
      </c>
      <c r="U161" s="91">
        <v>131.47389083341699</v>
      </c>
      <c r="V161" s="91">
        <v>206.81598835341501</v>
      </c>
      <c r="W161" s="91">
        <v>237.29524213629369</v>
      </c>
      <c r="X161" s="91">
        <v>11.570326168005032</v>
      </c>
      <c r="Y161" s="91">
        <v>115.044243540689</v>
      </c>
      <c r="Z161" s="91">
        <v>60.443215013895198</v>
      </c>
      <c r="AB161" s="91">
        <v>3.7950734504672901</v>
      </c>
      <c r="AC161" s="91">
        <v>530.55220203912097</v>
      </c>
      <c r="AD161" s="91">
        <v>439.75667993883798</v>
      </c>
      <c r="AE161" s="91">
        <v>0.15291920000000001</v>
      </c>
      <c r="AF161" s="91">
        <v>17.299597836012001</v>
      </c>
      <c r="AG161" s="91">
        <v>86.63154202352942</v>
      </c>
      <c r="AH161" s="91">
        <v>187.86385709631699</v>
      </c>
      <c r="AI161" s="91">
        <v>133.144732116146</v>
      </c>
      <c r="AJ161" s="91">
        <v>148.57392107719929</v>
      </c>
      <c r="AK161" s="91">
        <v>16.137654718213057</v>
      </c>
      <c r="AL161" s="91" t="s">
        <v>203</v>
      </c>
      <c r="AM161" s="91">
        <v>6.4444549000000002</v>
      </c>
      <c r="AN161" s="91">
        <v>251.39234566333801</v>
      </c>
      <c r="AO161" s="91">
        <v>11.60841631325833</v>
      </c>
      <c r="AP161" s="91">
        <v>136.90918105863571</v>
      </c>
      <c r="AQ161" s="91">
        <v>13.502351464640883</v>
      </c>
      <c r="AR161" s="92" t="s">
        <v>203</v>
      </c>
      <c r="AS161" s="92" t="s">
        <v>203</v>
      </c>
      <c r="AT161" s="91">
        <v>0.50392970946579208</v>
      </c>
      <c r="AU161" s="91">
        <v>59.668515897283498</v>
      </c>
      <c r="AV161" s="91">
        <v>7.6290049727587936</v>
      </c>
      <c r="AW161" s="91">
        <v>21.974061530839233</v>
      </c>
      <c r="AX161" s="91">
        <v>3.0377707910044975</v>
      </c>
      <c r="AY161" s="91">
        <v>15.441388220367278</v>
      </c>
      <c r="AZ161" s="91">
        <v>3.6544162542034289</v>
      </c>
      <c r="BA161" s="91">
        <v>1.2920164047136105</v>
      </c>
      <c r="BB161" s="91">
        <v>3.4104238641458928</v>
      </c>
      <c r="BC161" s="91">
        <v>0.51523674152153975</v>
      </c>
      <c r="BD161" s="91">
        <v>2.5703415799278853</v>
      </c>
      <c r="BE161" s="91">
        <v>0.44882370311041975</v>
      </c>
      <c r="BF161" s="91">
        <v>1.0238927495954309</v>
      </c>
      <c r="BG161" s="91">
        <v>0.14311536606896552</v>
      </c>
      <c r="BH161" s="91">
        <v>0.88878219813918879</v>
      </c>
      <c r="BI161" s="91">
        <v>0.10790735741935482</v>
      </c>
      <c r="BJ161" s="91">
        <v>3.8455308074198999</v>
      </c>
      <c r="BK161" s="91">
        <v>0.81066887578947366</v>
      </c>
      <c r="BL161" s="91">
        <v>2.9001753083333335</v>
      </c>
      <c r="BM161" s="91">
        <v>1.0387812738267099</v>
      </c>
      <c r="BN161" s="91">
        <v>0.22927223074233777</v>
      </c>
    </row>
    <row r="162" spans="1:66">
      <c r="A162" s="41" t="s">
        <v>67</v>
      </c>
      <c r="C162" s="91">
        <v>53.476037526159473</v>
      </c>
      <c r="D162" s="91">
        <v>0.20290447012899501</v>
      </c>
      <c r="E162" s="91">
        <v>16.120777194101095</v>
      </c>
      <c r="F162" s="91">
        <v>9.2700235629477952</v>
      </c>
      <c r="G162" s="91">
        <v>0.18216726011274886</v>
      </c>
      <c r="H162" s="91">
        <v>7.7813394265571523</v>
      </c>
      <c r="I162" s="91">
        <v>11.743464670891823</v>
      </c>
      <c r="J162" s="91">
        <v>2.018027962131848</v>
      </c>
      <c r="K162" s="91">
        <v>0.25241703377588243</v>
      </c>
      <c r="L162" s="91">
        <v>1.8359010090454531E-2</v>
      </c>
      <c r="M162" s="91">
        <v>0.25</v>
      </c>
      <c r="N162" s="91">
        <v>101.31954631574708</v>
      </c>
      <c r="P162" s="91">
        <v>41.226208053307708</v>
      </c>
      <c r="Q162" s="91">
        <v>209.76841628018983</v>
      </c>
      <c r="R162" s="91">
        <v>27.561360551210299</v>
      </c>
      <c r="S162" s="91">
        <v>61.178854919343301</v>
      </c>
      <c r="T162" s="91">
        <v>121.56931637824999</v>
      </c>
      <c r="U162" s="91">
        <v>20.614618340962299</v>
      </c>
      <c r="V162" s="91">
        <v>63.07711499849286</v>
      </c>
      <c r="W162" s="91">
        <v>254.99508754457</v>
      </c>
      <c r="X162" s="91">
        <v>6.6937345063219942</v>
      </c>
      <c r="Y162" s="91">
        <v>19.135528975152599</v>
      </c>
      <c r="Z162" s="91">
        <v>92.951744683101523</v>
      </c>
      <c r="AB162" s="91">
        <v>0.19948137385321096</v>
      </c>
      <c r="AC162" s="91">
        <v>215.97414864797028</v>
      </c>
      <c r="AD162" s="91">
        <v>28.391294098367801</v>
      </c>
      <c r="AE162" s="91">
        <v>0.17868424528301888</v>
      </c>
      <c r="AF162" s="91">
        <v>8.9904021915145904</v>
      </c>
      <c r="AG162" s="91">
        <v>63.808997139716645</v>
      </c>
      <c r="AH162" s="91">
        <v>121.18450028858406</v>
      </c>
      <c r="AI162" s="91">
        <v>23.551895393786594</v>
      </c>
      <c r="AJ162" s="91">
        <v>86.38469078365911</v>
      </c>
      <c r="AK162" s="91">
        <v>15.707973172620555</v>
      </c>
      <c r="AL162" s="91" t="s">
        <v>203</v>
      </c>
      <c r="AM162" s="91">
        <v>3.7512675845894634</v>
      </c>
      <c r="AN162" s="91">
        <v>244.82319344459947</v>
      </c>
      <c r="AO162" s="91">
        <v>6.0909468816046681</v>
      </c>
      <c r="AP162" s="91">
        <v>18.205704947691409</v>
      </c>
      <c r="AQ162" s="91">
        <v>0.68404057091376103</v>
      </c>
      <c r="AR162" s="92" t="s">
        <v>203</v>
      </c>
      <c r="AS162" s="92" t="s">
        <v>203</v>
      </c>
      <c r="AT162" s="91">
        <v>0.24277122641509435</v>
      </c>
      <c r="AU162" s="91">
        <v>99.866642287130702</v>
      </c>
      <c r="AV162" s="91">
        <v>2.6804903975563059</v>
      </c>
      <c r="AW162" s="91">
        <v>5.6312665072661332</v>
      </c>
      <c r="AX162" s="91">
        <v>0.65506880422586489</v>
      </c>
      <c r="AY162" s="91">
        <v>2.9572430119342128</v>
      </c>
      <c r="AZ162" s="91">
        <v>0.76586665671950227</v>
      </c>
      <c r="BA162" s="91">
        <v>0.62941760913687927</v>
      </c>
      <c r="BB162" s="91">
        <v>0.9223620035649257</v>
      </c>
      <c r="BC162" s="91">
        <v>0.17716348391145947</v>
      </c>
      <c r="BD162" s="91">
        <v>1.0304411144529904</v>
      </c>
      <c r="BE162" s="91">
        <v>0.2490508735083532</v>
      </c>
      <c r="BF162" s="91">
        <v>0.65144332137674976</v>
      </c>
      <c r="BG162" s="91">
        <v>0.11649033980582525</v>
      </c>
      <c r="BH162" s="91">
        <v>0.80670480218590235</v>
      </c>
      <c r="BI162" s="91">
        <v>0.10825200777202071</v>
      </c>
      <c r="BJ162" s="91">
        <v>0.3721588861635331</v>
      </c>
      <c r="BK162" s="91">
        <v>6.8678774078720001E-2</v>
      </c>
      <c r="BL162" s="91">
        <v>-0.14560088751545086</v>
      </c>
      <c r="BM162" s="91">
        <v>3.2057328292299747</v>
      </c>
      <c r="BN162" s="91">
        <v>0.31651132690033917</v>
      </c>
    </row>
    <row r="163" spans="1:66"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</row>
    <row r="164" spans="1:66">
      <c r="A164" s="41" t="s">
        <v>116</v>
      </c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  <c r="BH164" s="91"/>
      <c r="BI164" s="91"/>
      <c r="BJ164" s="91"/>
      <c r="BK164" s="91"/>
      <c r="BL164" s="91"/>
      <c r="BM164" s="91"/>
      <c r="BN164" s="91"/>
    </row>
    <row r="165" spans="1:66">
      <c r="A165" s="41" t="s">
        <v>117</v>
      </c>
      <c r="C165" s="91">
        <v>52.16</v>
      </c>
      <c r="D165" s="91">
        <v>1.3</v>
      </c>
      <c r="E165" s="91">
        <v>14.51</v>
      </c>
      <c r="F165" s="91">
        <v>9.1</v>
      </c>
      <c r="G165" s="91">
        <v>0.15</v>
      </c>
      <c r="H165" s="91">
        <v>7.75</v>
      </c>
      <c r="I165" s="91">
        <v>9.23</v>
      </c>
      <c r="J165" s="91">
        <v>2.74</v>
      </c>
      <c r="K165" s="91">
        <v>1.42</v>
      </c>
      <c r="L165" s="91">
        <v>0.25</v>
      </c>
      <c r="M165" s="91">
        <v>0.78</v>
      </c>
      <c r="N165" s="91">
        <v>99.450653846153841</v>
      </c>
      <c r="P165" s="91">
        <v>27.9</v>
      </c>
      <c r="Q165" s="91">
        <v>206</v>
      </c>
      <c r="R165" s="91">
        <v>415</v>
      </c>
      <c r="S165" s="91">
        <v>39.5</v>
      </c>
      <c r="T165" s="91">
        <v>134</v>
      </c>
      <c r="U165" s="91">
        <v>55</v>
      </c>
      <c r="V165" s="91">
        <v>82</v>
      </c>
      <c r="W165" s="91">
        <v>443</v>
      </c>
      <c r="X165" s="91">
        <v>24</v>
      </c>
      <c r="Y165" s="91">
        <v>146</v>
      </c>
      <c r="Z165" s="91">
        <v>497</v>
      </c>
      <c r="AB165" s="91">
        <v>1.3</v>
      </c>
      <c r="AC165" s="91">
        <v>206</v>
      </c>
      <c r="AD165" s="91">
        <v>415</v>
      </c>
      <c r="AE165" s="91">
        <v>0.15</v>
      </c>
      <c r="AF165" s="91">
        <v>9.1</v>
      </c>
      <c r="AG165" s="91">
        <v>39.5</v>
      </c>
      <c r="AH165" s="91">
        <v>134</v>
      </c>
      <c r="AI165" s="91">
        <v>55</v>
      </c>
      <c r="AJ165" s="91">
        <v>82</v>
      </c>
      <c r="AK165" s="91">
        <v>18</v>
      </c>
      <c r="AL165" s="91" t="s">
        <v>203</v>
      </c>
      <c r="AM165" s="91">
        <v>42</v>
      </c>
      <c r="AN165" s="91">
        <v>443</v>
      </c>
      <c r="AO165" s="91">
        <v>24</v>
      </c>
      <c r="AP165" s="91">
        <v>146</v>
      </c>
      <c r="AQ165" s="91">
        <v>27</v>
      </c>
      <c r="AR165" s="92" t="s">
        <v>203</v>
      </c>
      <c r="AS165" s="92" t="s">
        <v>203</v>
      </c>
      <c r="AT165" s="91">
        <v>1.2</v>
      </c>
      <c r="AU165" s="91">
        <v>497</v>
      </c>
      <c r="AV165" s="91">
        <v>38.1</v>
      </c>
      <c r="AW165" s="91">
        <v>66.099999999999994</v>
      </c>
      <c r="AX165" s="91">
        <v>7.3</v>
      </c>
      <c r="AY165" s="91">
        <v>25.5</v>
      </c>
      <c r="AZ165" s="91">
        <v>5.0199999999999996</v>
      </c>
      <c r="BA165" s="91">
        <v>1.47</v>
      </c>
      <c r="BB165" s="91">
        <v>4.54</v>
      </c>
      <c r="BC165" s="91">
        <v>0.69</v>
      </c>
      <c r="BD165" s="91">
        <v>4.1900000000000004</v>
      </c>
      <c r="BE165" s="91">
        <v>0.72</v>
      </c>
      <c r="BF165" s="91">
        <v>2.1800000000000002</v>
      </c>
      <c r="BG165" s="91">
        <v>0.31</v>
      </c>
      <c r="BH165" s="91">
        <v>2.1</v>
      </c>
      <c r="BI165" s="91">
        <v>0.32</v>
      </c>
      <c r="BJ165" s="91">
        <v>3.48</v>
      </c>
      <c r="BK165" s="91">
        <v>1.6</v>
      </c>
      <c r="BL165" s="91">
        <v>7.2</v>
      </c>
      <c r="BM165" s="91">
        <v>8.8000000000000007</v>
      </c>
      <c r="BN165" s="91">
        <v>1.6</v>
      </c>
    </row>
    <row r="166" spans="1:66">
      <c r="A166" s="41" t="s">
        <v>200</v>
      </c>
      <c r="C166" s="91">
        <v>51.7</v>
      </c>
      <c r="D166" s="91">
        <v>0.2</v>
      </c>
      <c r="E166" s="91">
        <v>4.18</v>
      </c>
      <c r="F166" s="91">
        <v>12.76</v>
      </c>
      <c r="G166" s="91">
        <v>0.22</v>
      </c>
      <c r="H166" s="91">
        <v>26.33</v>
      </c>
      <c r="I166" s="91">
        <v>2.66</v>
      </c>
      <c r="J166" s="91">
        <v>0.37</v>
      </c>
      <c r="K166" s="91">
        <v>0.09</v>
      </c>
      <c r="L166" s="91">
        <v>0.02</v>
      </c>
      <c r="M166" s="91">
        <v>0.39</v>
      </c>
      <c r="N166" s="91">
        <v>102.42769230769231</v>
      </c>
      <c r="P166" s="91">
        <v>29</v>
      </c>
      <c r="Q166" s="91">
        <v>230</v>
      </c>
      <c r="R166" s="91">
        <v>24000</v>
      </c>
      <c r="S166" s="91">
        <v>110</v>
      </c>
      <c r="T166" s="91">
        <v>560</v>
      </c>
      <c r="U166" s="91">
        <v>18</v>
      </c>
      <c r="V166" s="91">
        <v>100</v>
      </c>
      <c r="W166" s="91">
        <v>32</v>
      </c>
      <c r="X166" s="91">
        <v>5</v>
      </c>
      <c r="Y166" s="91">
        <v>30</v>
      </c>
      <c r="Z166" s="91">
        <v>46</v>
      </c>
      <c r="AB166" s="91">
        <v>0.2</v>
      </c>
      <c r="AC166" s="91">
        <v>230</v>
      </c>
      <c r="AD166" s="91">
        <v>24000</v>
      </c>
      <c r="AE166" s="91">
        <v>0.22</v>
      </c>
      <c r="AF166" s="91">
        <v>12.76</v>
      </c>
      <c r="AG166" s="91">
        <v>110</v>
      </c>
      <c r="AH166" s="91">
        <v>560</v>
      </c>
      <c r="AI166" s="91">
        <v>18</v>
      </c>
      <c r="AJ166" s="91">
        <v>100</v>
      </c>
      <c r="AK166" s="91">
        <v>8</v>
      </c>
      <c r="AL166" s="91" t="s">
        <v>203</v>
      </c>
      <c r="AM166" s="91">
        <v>5</v>
      </c>
      <c r="AN166" s="91">
        <v>32</v>
      </c>
      <c r="AO166" s="91">
        <v>5</v>
      </c>
      <c r="AP166" s="91">
        <v>30</v>
      </c>
      <c r="AQ166" s="91" t="s">
        <v>118</v>
      </c>
      <c r="AR166" s="92" t="s">
        <v>203</v>
      </c>
      <c r="AS166" s="92" t="s">
        <v>203</v>
      </c>
      <c r="AT166" s="91" t="s">
        <v>118</v>
      </c>
      <c r="AU166" s="91">
        <v>46</v>
      </c>
      <c r="AV166" s="91">
        <v>2</v>
      </c>
      <c r="AW166" s="91" t="s">
        <v>118</v>
      </c>
      <c r="AX166" s="91" t="s">
        <v>118</v>
      </c>
      <c r="AY166" s="91" t="s">
        <v>118</v>
      </c>
      <c r="AZ166" s="91" t="s">
        <v>118</v>
      </c>
      <c r="BA166" s="91">
        <v>0.2</v>
      </c>
      <c r="BB166" s="91" t="s">
        <v>118</v>
      </c>
      <c r="BC166" s="91" t="s">
        <v>118</v>
      </c>
      <c r="BD166" s="91" t="s">
        <v>118</v>
      </c>
      <c r="BE166" s="91" t="s">
        <v>118</v>
      </c>
      <c r="BF166" s="91" t="s">
        <v>118</v>
      </c>
      <c r="BG166" s="91" t="s">
        <v>118</v>
      </c>
      <c r="BH166" s="91">
        <v>0.6</v>
      </c>
      <c r="BI166" s="91" t="s">
        <v>118</v>
      </c>
      <c r="BJ166" s="91" t="s">
        <v>118</v>
      </c>
      <c r="BK166" s="91" t="s">
        <v>118</v>
      </c>
      <c r="BL166" s="91"/>
      <c r="BM166" s="91">
        <v>0.6</v>
      </c>
      <c r="BN166" s="91">
        <v>0.4</v>
      </c>
    </row>
    <row r="167" spans="1:66">
      <c r="A167" s="41" t="s">
        <v>76</v>
      </c>
      <c r="C167" s="91">
        <v>42.39</v>
      </c>
      <c r="D167" s="91" t="s">
        <v>118</v>
      </c>
      <c r="E167" s="91">
        <v>0.62</v>
      </c>
      <c r="F167" s="91">
        <v>8.34</v>
      </c>
      <c r="G167" s="91">
        <v>0.12</v>
      </c>
      <c r="H167" s="91">
        <v>44.72</v>
      </c>
      <c r="I167" s="91">
        <v>0.56000000000000005</v>
      </c>
      <c r="J167" s="91">
        <v>2.1000000000000001E-2</v>
      </c>
      <c r="K167" s="91">
        <v>3.0000000000000001E-3</v>
      </c>
      <c r="L167" s="91" t="s">
        <v>118</v>
      </c>
      <c r="M167" s="91">
        <v>3.02</v>
      </c>
      <c r="N167" s="91">
        <v>100.22807692307693</v>
      </c>
      <c r="P167" s="91">
        <v>7</v>
      </c>
      <c r="Q167" s="91">
        <v>29</v>
      </c>
      <c r="R167" s="91">
        <v>2970</v>
      </c>
      <c r="S167" s="91">
        <v>116</v>
      </c>
      <c r="T167" s="91">
        <v>2460</v>
      </c>
      <c r="U167" s="91">
        <v>5.7</v>
      </c>
      <c r="V167" s="91">
        <v>29.5</v>
      </c>
      <c r="W167" s="91" t="s">
        <v>118</v>
      </c>
      <c r="X167" s="91" t="s">
        <v>118</v>
      </c>
      <c r="Y167" s="91">
        <v>6.3</v>
      </c>
      <c r="Z167" s="91">
        <v>17</v>
      </c>
      <c r="AB167" s="91" t="s">
        <v>118</v>
      </c>
      <c r="AC167" s="91">
        <v>29</v>
      </c>
      <c r="AD167" s="91">
        <v>2970</v>
      </c>
      <c r="AE167" s="91">
        <v>0.12</v>
      </c>
      <c r="AF167" s="91">
        <v>8.34</v>
      </c>
      <c r="AG167" s="91">
        <v>116</v>
      </c>
      <c r="AH167" s="91">
        <v>2460</v>
      </c>
      <c r="AI167" s="91">
        <v>5.7</v>
      </c>
      <c r="AJ167" s="91">
        <v>29.5</v>
      </c>
      <c r="AK167" s="91">
        <v>0.5</v>
      </c>
      <c r="AL167" s="91" t="s">
        <v>203</v>
      </c>
      <c r="AM167" s="91" t="s">
        <v>118</v>
      </c>
      <c r="AN167" s="91" t="s">
        <v>118</v>
      </c>
      <c r="AO167" s="91" t="s">
        <v>118</v>
      </c>
      <c r="AP167" s="91">
        <v>6.3</v>
      </c>
      <c r="AQ167" s="91">
        <v>1.2</v>
      </c>
      <c r="AR167" s="92" t="s">
        <v>203</v>
      </c>
      <c r="AS167" s="92" t="s">
        <v>203</v>
      </c>
      <c r="AT167" s="91" t="s">
        <v>118</v>
      </c>
      <c r="AU167" s="91">
        <v>17</v>
      </c>
      <c r="AV167" s="91">
        <v>0.1</v>
      </c>
      <c r="AW167" s="91">
        <v>0.2</v>
      </c>
      <c r="AX167" s="91">
        <v>0.02</v>
      </c>
      <c r="AY167" s="91">
        <v>7.0000000000000007E-2</v>
      </c>
      <c r="AZ167" s="91">
        <v>0.02</v>
      </c>
      <c r="BA167" s="91">
        <v>3.3E-3</v>
      </c>
      <c r="BB167" s="91">
        <v>0.02</v>
      </c>
      <c r="BC167" s="91">
        <v>3.3E-3</v>
      </c>
      <c r="BD167" s="91">
        <v>0.02</v>
      </c>
      <c r="BE167" s="91" t="s">
        <v>118</v>
      </c>
      <c r="BF167" s="91">
        <v>0.02</v>
      </c>
      <c r="BG167" s="91" t="s">
        <v>118</v>
      </c>
      <c r="BH167" s="91">
        <v>0.02</v>
      </c>
      <c r="BI167" s="91" t="s">
        <v>118</v>
      </c>
      <c r="BJ167" s="91">
        <v>0.21</v>
      </c>
      <c r="BK167" s="91" t="s">
        <v>118</v>
      </c>
      <c r="BL167" s="91">
        <v>0.114</v>
      </c>
      <c r="BM167" s="91">
        <v>0.18</v>
      </c>
      <c r="BN167" s="91">
        <v>0.05</v>
      </c>
    </row>
    <row r="168" spans="1:66">
      <c r="A168" s="41" t="s">
        <v>80</v>
      </c>
      <c r="C168" s="91">
        <v>75.7</v>
      </c>
      <c r="D168" s="91">
        <v>0.09</v>
      </c>
      <c r="E168" s="91">
        <v>12.08</v>
      </c>
      <c r="F168" s="91">
        <v>2.02</v>
      </c>
      <c r="G168" s="91">
        <v>2.1000000000000001E-2</v>
      </c>
      <c r="H168" s="91">
        <v>0.06</v>
      </c>
      <c r="I168" s="91">
        <v>0.78284805906552501</v>
      </c>
      <c r="J168" s="91">
        <v>3.36</v>
      </c>
      <c r="K168" s="91">
        <v>4.99</v>
      </c>
      <c r="L168" s="91">
        <v>0.01</v>
      </c>
      <c r="M168" s="91">
        <v>0.51</v>
      </c>
      <c r="N168" s="91">
        <v>99.625601905219384</v>
      </c>
      <c r="P168" s="91">
        <v>1</v>
      </c>
      <c r="Q168" s="91">
        <v>2</v>
      </c>
      <c r="R168" s="91">
        <v>12</v>
      </c>
      <c r="S168" s="91">
        <v>4</v>
      </c>
      <c r="T168" s="91">
        <v>8</v>
      </c>
      <c r="U168" s="91">
        <v>12</v>
      </c>
      <c r="V168" s="91">
        <v>50</v>
      </c>
      <c r="W168" s="91">
        <v>10</v>
      </c>
      <c r="X168" s="91">
        <v>143</v>
      </c>
      <c r="Y168" s="91">
        <v>300</v>
      </c>
      <c r="Z168" s="91">
        <v>120</v>
      </c>
      <c r="AB168" s="91">
        <v>8.5000000000000006E-2</v>
      </c>
      <c r="AC168" s="91">
        <v>2</v>
      </c>
      <c r="AD168" s="91">
        <v>12</v>
      </c>
      <c r="AE168" s="91">
        <v>2.1000000000000001E-2</v>
      </c>
      <c r="AF168" s="91">
        <v>2.02</v>
      </c>
      <c r="AG168" s="91">
        <v>4</v>
      </c>
      <c r="AH168" s="91">
        <v>8</v>
      </c>
      <c r="AI168" s="91">
        <v>12</v>
      </c>
      <c r="AJ168" s="91">
        <v>50</v>
      </c>
      <c r="AK168" s="91">
        <v>27</v>
      </c>
      <c r="AL168" s="91" t="s">
        <v>203</v>
      </c>
      <c r="AM168" s="91">
        <v>320</v>
      </c>
      <c r="AN168" s="91">
        <v>10</v>
      </c>
      <c r="AO168" s="91">
        <v>143</v>
      </c>
      <c r="AP168" s="91">
        <v>300</v>
      </c>
      <c r="AQ168" s="91">
        <v>53</v>
      </c>
      <c r="AR168" s="92" t="s">
        <v>203</v>
      </c>
      <c r="AS168" s="92" t="s">
        <v>203</v>
      </c>
      <c r="AT168" s="91">
        <v>1</v>
      </c>
      <c r="AU168" s="91">
        <v>120</v>
      </c>
      <c r="AV168" s="91">
        <v>109</v>
      </c>
      <c r="AW168" s="91">
        <v>195</v>
      </c>
      <c r="AX168" s="91"/>
      <c r="AY168" s="91">
        <v>72</v>
      </c>
      <c r="AZ168" s="91">
        <v>15.8</v>
      </c>
      <c r="BA168" s="91">
        <v>0.35</v>
      </c>
      <c r="BB168" s="91">
        <v>14</v>
      </c>
      <c r="BC168" s="91">
        <v>3</v>
      </c>
      <c r="BD168" s="91">
        <v>17</v>
      </c>
      <c r="BE168" s="91"/>
      <c r="BF168" s="91"/>
      <c r="BG168" s="91">
        <v>2</v>
      </c>
      <c r="BH168" s="91">
        <v>14.2</v>
      </c>
      <c r="BI168" s="91">
        <v>2</v>
      </c>
      <c r="BJ168" s="91">
        <v>12</v>
      </c>
      <c r="BK168" s="91">
        <v>4.5</v>
      </c>
      <c r="BL168" s="91">
        <v>40</v>
      </c>
      <c r="BM168" s="91">
        <v>50</v>
      </c>
      <c r="BN168" s="91">
        <v>15</v>
      </c>
    </row>
    <row r="169" spans="1:66">
      <c r="A169" s="41" t="s">
        <v>190</v>
      </c>
      <c r="C169" s="91">
        <v>39.119999999999997</v>
      </c>
      <c r="D169" s="91">
        <v>3.74</v>
      </c>
      <c r="E169" s="91">
        <v>8.4700000000000006</v>
      </c>
      <c r="F169" s="91">
        <v>17.940000000000001</v>
      </c>
      <c r="G169" s="91">
        <v>0.17</v>
      </c>
      <c r="H169" s="91">
        <v>13.55</v>
      </c>
      <c r="I169" s="91">
        <v>14.7</v>
      </c>
      <c r="J169" s="91">
        <v>0.74</v>
      </c>
      <c r="K169" s="91">
        <v>0.18</v>
      </c>
      <c r="L169" s="91">
        <v>0.08</v>
      </c>
      <c r="M169" s="91">
        <v>1.02</v>
      </c>
      <c r="N169" s="91">
        <v>99.772846153846146</v>
      </c>
      <c r="P169" s="91">
        <v>55</v>
      </c>
      <c r="Q169" s="91">
        <v>526</v>
      </c>
      <c r="R169" s="91">
        <v>430</v>
      </c>
      <c r="S169" s="91">
        <v>87</v>
      </c>
      <c r="T169" s="91">
        <v>193</v>
      </c>
      <c r="U169" s="91">
        <v>134</v>
      </c>
      <c r="V169" s="91">
        <v>191</v>
      </c>
      <c r="W169" s="91">
        <v>266</v>
      </c>
      <c r="X169" s="91">
        <v>14</v>
      </c>
      <c r="Y169" s="91">
        <v>108</v>
      </c>
      <c r="Z169" s="91">
        <v>61</v>
      </c>
      <c r="AB169" s="91">
        <v>3.77</v>
      </c>
      <c r="AC169" s="91">
        <v>526</v>
      </c>
      <c r="AD169" s="91">
        <v>430</v>
      </c>
      <c r="AE169" s="91">
        <v>0.17</v>
      </c>
      <c r="AF169" s="91">
        <v>17.940000000000001</v>
      </c>
      <c r="AG169" s="91">
        <v>87</v>
      </c>
      <c r="AH169" s="91">
        <v>193</v>
      </c>
      <c r="AI169" s="91">
        <v>134</v>
      </c>
      <c r="AJ169" s="91">
        <v>191</v>
      </c>
      <c r="AK169" s="91">
        <v>17</v>
      </c>
      <c r="AL169" s="91" t="s">
        <v>203</v>
      </c>
      <c r="AM169" s="91">
        <v>8.5</v>
      </c>
      <c r="AN169" s="91">
        <v>266</v>
      </c>
      <c r="AO169" s="91">
        <v>14</v>
      </c>
      <c r="AP169" s="91">
        <v>108</v>
      </c>
      <c r="AQ169" s="91">
        <v>20</v>
      </c>
      <c r="AR169" s="92" t="s">
        <v>203</v>
      </c>
      <c r="AS169" s="92" t="s">
        <v>203</v>
      </c>
      <c r="AT169" s="91">
        <v>0.56999999999999995</v>
      </c>
      <c r="AU169" s="91">
        <v>61</v>
      </c>
      <c r="AV169" s="91">
        <v>9.8000000000000007</v>
      </c>
      <c r="AW169" s="91">
        <v>26</v>
      </c>
      <c r="AX169" s="91">
        <v>3.4</v>
      </c>
      <c r="AY169" s="91">
        <v>19.2</v>
      </c>
      <c r="AZ169" s="91">
        <v>4.5</v>
      </c>
      <c r="BA169" s="91">
        <v>1.39</v>
      </c>
      <c r="BB169" s="91">
        <v>4</v>
      </c>
      <c r="BC169" s="91">
        <v>0.51</v>
      </c>
      <c r="BD169" s="91">
        <v>2.9</v>
      </c>
      <c r="BE169" s="91">
        <v>0.49</v>
      </c>
      <c r="BF169" s="91">
        <v>1.1200000000000001</v>
      </c>
      <c r="BG169" s="91">
        <v>0.11</v>
      </c>
      <c r="BH169" s="91">
        <v>0.6</v>
      </c>
      <c r="BI169" s="91">
        <v>0.12</v>
      </c>
      <c r="BJ169" s="91">
        <v>3.76</v>
      </c>
      <c r="BK169" s="91">
        <v>0.8</v>
      </c>
      <c r="BL169" s="91">
        <v>10</v>
      </c>
      <c r="BM169" s="91">
        <v>0.93</v>
      </c>
      <c r="BN169" s="91">
        <v>0.24</v>
      </c>
    </row>
    <row r="170" spans="1:66">
      <c r="A170" s="41" t="s">
        <v>67</v>
      </c>
      <c r="C170" s="91">
        <v>52.64</v>
      </c>
      <c r="D170" s="91">
        <v>0.2</v>
      </c>
      <c r="E170" s="91">
        <v>16.5</v>
      </c>
      <c r="F170" s="91">
        <v>8.91</v>
      </c>
      <c r="G170" s="91">
        <v>0.18</v>
      </c>
      <c r="H170" s="91">
        <v>7.5</v>
      </c>
      <c r="I170" s="91">
        <v>11.5</v>
      </c>
      <c r="J170" s="91">
        <v>2.46</v>
      </c>
      <c r="K170" s="91">
        <v>0.25</v>
      </c>
      <c r="L170" s="91">
        <v>0.03</v>
      </c>
      <c r="M170" s="91">
        <v>0.25</v>
      </c>
      <c r="N170" s="91">
        <v>100.42438461538461</v>
      </c>
      <c r="P170" s="91">
        <v>38</v>
      </c>
      <c r="Q170" s="91">
        <v>220</v>
      </c>
      <c r="R170" s="91">
        <v>30</v>
      </c>
      <c r="S170" s="91">
        <v>58</v>
      </c>
      <c r="T170" s="91">
        <v>120</v>
      </c>
      <c r="U170" s="91">
        <v>14</v>
      </c>
      <c r="V170" s="91">
        <v>68</v>
      </c>
      <c r="W170" s="91">
        <v>260</v>
      </c>
      <c r="X170" s="91">
        <v>7</v>
      </c>
      <c r="Y170" s="91">
        <v>23</v>
      </c>
      <c r="Z170" s="91">
        <v>100</v>
      </c>
      <c r="AB170" s="91">
        <v>0.2</v>
      </c>
      <c r="AC170" s="91">
        <v>220</v>
      </c>
      <c r="AD170" s="91">
        <v>30</v>
      </c>
      <c r="AE170" s="91">
        <v>0.18</v>
      </c>
      <c r="AF170" s="91">
        <v>8.91</v>
      </c>
      <c r="AG170" s="91">
        <v>58</v>
      </c>
      <c r="AH170" s="91">
        <v>120</v>
      </c>
      <c r="AI170" s="91">
        <v>14</v>
      </c>
      <c r="AJ170" s="91">
        <v>68</v>
      </c>
      <c r="AK170" s="91">
        <v>16</v>
      </c>
      <c r="AL170" s="91" t="s">
        <v>203</v>
      </c>
      <c r="AM170" s="91">
        <v>6</v>
      </c>
      <c r="AN170" s="91">
        <v>260</v>
      </c>
      <c r="AO170" s="91">
        <v>7</v>
      </c>
      <c r="AP170" s="91">
        <v>23</v>
      </c>
      <c r="AQ170" s="91">
        <v>2</v>
      </c>
      <c r="AR170" s="92" t="s">
        <v>203</v>
      </c>
      <c r="AS170" s="92" t="s">
        <v>203</v>
      </c>
      <c r="AT170" s="91" t="s">
        <v>118</v>
      </c>
      <c r="AU170" s="91">
        <v>100</v>
      </c>
      <c r="AV170" s="91">
        <v>3</v>
      </c>
      <c r="AW170" s="91">
        <v>6</v>
      </c>
      <c r="AX170" s="91" t="s">
        <v>118</v>
      </c>
      <c r="AY170" s="91">
        <v>3</v>
      </c>
      <c r="AZ170" s="91">
        <v>0.8</v>
      </c>
      <c r="BA170" s="91">
        <v>0.63</v>
      </c>
      <c r="BB170" s="91" t="s">
        <v>118</v>
      </c>
      <c r="BC170" s="91" t="s">
        <v>118</v>
      </c>
      <c r="BD170" s="91" t="s">
        <v>118</v>
      </c>
      <c r="BE170" s="91" t="s">
        <v>118</v>
      </c>
      <c r="BF170" s="91" t="s">
        <v>118</v>
      </c>
      <c r="BG170" s="91" t="s">
        <v>118</v>
      </c>
      <c r="BH170" s="91">
        <v>0.7</v>
      </c>
      <c r="BI170" s="91">
        <v>0.2</v>
      </c>
      <c r="BJ170" s="91" t="s">
        <v>118</v>
      </c>
      <c r="BK170" s="91" t="s">
        <v>118</v>
      </c>
      <c r="BL170" s="91">
        <v>7</v>
      </c>
      <c r="BM170" s="91">
        <v>0.6</v>
      </c>
      <c r="BN170" s="91">
        <v>0.6</v>
      </c>
    </row>
    <row r="171" spans="1:66"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</row>
    <row r="172" spans="1:66">
      <c r="A172" s="17" t="s">
        <v>205</v>
      </c>
      <c r="B172" s="19" t="s">
        <v>206</v>
      </c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</row>
    <row r="173" spans="1:66">
      <c r="A173" s="41" t="s">
        <v>117</v>
      </c>
      <c r="C173" s="91">
        <f>100*(C165-C157)/C165</f>
        <v>-1.4738151142688443</v>
      </c>
      <c r="D173" s="91">
        <f t="shared" ref="D173:BN177" si="32">100*(D165-D157)/D165</f>
        <v>2.1144143864023377</v>
      </c>
      <c r="E173" s="91">
        <f t="shared" si="32"/>
        <v>3.0130319665037928</v>
      </c>
      <c r="F173" s="91">
        <f t="shared" si="32"/>
        <v>0.6012190897751869</v>
      </c>
      <c r="G173" s="91">
        <f t="shared" si="32"/>
        <v>3.8776302828493758</v>
      </c>
      <c r="H173" s="91">
        <f t="shared" si="32"/>
        <v>-2.0637706783690666</v>
      </c>
      <c r="I173" s="91">
        <f t="shared" si="32"/>
        <v>0.93825758577983387</v>
      </c>
      <c r="J173" s="91">
        <f t="shared" si="32"/>
        <v>0.49919201175522354</v>
      </c>
      <c r="K173" s="91">
        <f t="shared" si="32"/>
        <v>0.47439220784255182</v>
      </c>
      <c r="L173" s="91">
        <f t="shared" si="32"/>
        <v>-6.6435032579140518</v>
      </c>
      <c r="M173" s="91">
        <f t="shared" si="32"/>
        <v>0</v>
      </c>
      <c r="N173" s="91">
        <f t="shared" si="32"/>
        <v>-0.31411355381792078</v>
      </c>
      <c r="O173" s="91"/>
      <c r="P173" s="91">
        <f t="shared" si="32"/>
        <v>-0.67710103721236381</v>
      </c>
      <c r="Q173" s="91">
        <f t="shared" si="32"/>
        <v>0.59050632217379151</v>
      </c>
      <c r="R173" s="91">
        <f t="shared" si="32"/>
        <v>1.1274678777986713</v>
      </c>
      <c r="S173" s="91">
        <f t="shared" si="32"/>
        <v>-6.4649964718167343</v>
      </c>
      <c r="T173" s="91">
        <f t="shared" si="32"/>
        <v>-6.0343708039731432</v>
      </c>
      <c r="U173" s="91">
        <f t="shared" si="32"/>
        <v>0.26744320765017576</v>
      </c>
      <c r="V173" s="91">
        <f t="shared" si="32"/>
        <v>-4.8866288846020653</v>
      </c>
      <c r="W173" s="91">
        <f t="shared" si="32"/>
        <v>0.99560997704655185</v>
      </c>
      <c r="X173" s="91">
        <f t="shared" si="32"/>
        <v>-0.70496656835715343</v>
      </c>
      <c r="Y173" s="91">
        <f t="shared" si="32"/>
        <v>0.81221175698821246</v>
      </c>
      <c r="Z173" s="91">
        <f t="shared" si="32"/>
        <v>-3.4179122144429686</v>
      </c>
      <c r="AA173" s="91"/>
      <c r="AB173" s="91">
        <f t="shared" si="32"/>
        <v>0.93324615384616527</v>
      </c>
      <c r="AC173" s="91">
        <f t="shared" si="32"/>
        <v>0.63847572815533737</v>
      </c>
      <c r="AD173" s="91">
        <f t="shared" si="32"/>
        <v>1.114028915662665</v>
      </c>
      <c r="AE173" s="91">
        <f t="shared" si="32"/>
        <v>0.78000000000000291</v>
      </c>
      <c r="AF173" s="91">
        <f t="shared" si="32"/>
        <v>-3.3840307692307676</v>
      </c>
      <c r="AG173" s="91">
        <f t="shared" si="32"/>
        <v>2.0851443037974771</v>
      </c>
      <c r="AH173" s="91">
        <f t="shared" si="32"/>
        <v>-2.1970895522387996</v>
      </c>
      <c r="AI173" s="91">
        <f t="shared" si="32"/>
        <v>-5.9573490909090898</v>
      </c>
      <c r="AJ173" s="91">
        <f t="shared" si="32"/>
        <v>55.74514878048781</v>
      </c>
      <c r="AK173" s="91">
        <f t="shared" si="32"/>
        <v>3.8588888888884613E-2</v>
      </c>
      <c r="AL173" s="91" t="e">
        <f t="shared" si="32"/>
        <v>#VALUE!</v>
      </c>
      <c r="AM173" s="91">
        <f t="shared" si="32"/>
        <v>6.2558095238095248</v>
      </c>
      <c r="AN173" s="91">
        <f t="shared" si="32"/>
        <v>-0.7282889390519286</v>
      </c>
      <c r="AO173" s="91">
        <f t="shared" si="32"/>
        <v>0.64164166666667022</v>
      </c>
      <c r="AP173" s="91">
        <f t="shared" si="32"/>
        <v>0.28805479452056382</v>
      </c>
      <c r="AQ173" s="91">
        <f t="shared" si="32"/>
        <v>-3.0778377777777668</v>
      </c>
      <c r="AR173" s="91" t="e">
        <f t="shared" si="32"/>
        <v>#VALUE!</v>
      </c>
      <c r="AS173" s="91" t="e">
        <f t="shared" si="32"/>
        <v>#VALUE!</v>
      </c>
      <c r="AT173" s="91">
        <f t="shared" si="32"/>
        <v>-0.21415000000000556</v>
      </c>
      <c r="AU173" s="91">
        <f t="shared" si="32"/>
        <v>-1.315074446680087</v>
      </c>
      <c r="AV173" s="91">
        <f t="shared" si="32"/>
        <v>1.0232755905511808</v>
      </c>
      <c r="AW173" s="91">
        <f t="shared" si="32"/>
        <v>-2.5092829046898659</v>
      </c>
      <c r="AX173" s="91">
        <f t="shared" si="32"/>
        <v>4.257886027397257</v>
      </c>
      <c r="AY173" s="91">
        <f t="shared" si="32"/>
        <v>-0.84422745098038376</v>
      </c>
      <c r="AZ173" s="91">
        <f t="shared" si="32"/>
        <v>-2.1632669322709059</v>
      </c>
      <c r="BA173" s="91">
        <f t="shared" si="32"/>
        <v>-0.17361931972789887</v>
      </c>
      <c r="BB173" s="91">
        <f t="shared" si="32"/>
        <v>4.5856255506608106</v>
      </c>
      <c r="BC173" s="91">
        <f t="shared" si="32"/>
        <v>0.49692753623188551</v>
      </c>
      <c r="BD173" s="91">
        <f t="shared" si="32"/>
        <v>9.7786587112171919</v>
      </c>
      <c r="BE173" s="91">
        <f t="shared" si="32"/>
        <v>-2.5355061111110979</v>
      </c>
      <c r="BF173" s="91">
        <f t="shared" si="32"/>
        <v>5.0562134862385548</v>
      </c>
      <c r="BG173" s="91">
        <f t="shared" si="32"/>
        <v>0.76993548387097488</v>
      </c>
      <c r="BH173" s="91">
        <f t="shared" si="32"/>
        <v>4.2290761904761887</v>
      </c>
      <c r="BI173" s="91">
        <f t="shared" si="32"/>
        <v>9.7718125000000047</v>
      </c>
      <c r="BJ173" s="91">
        <f t="shared" si="32"/>
        <v>-3.3461551724138041</v>
      </c>
      <c r="BK173" s="91">
        <f t="shared" si="32"/>
        <v>-4.6284162499999892</v>
      </c>
      <c r="BL173" s="91">
        <f t="shared" si="32"/>
        <v>44.117547222222221</v>
      </c>
      <c r="BM173" s="91">
        <f t="shared" si="32"/>
        <v>0.29100909090911725</v>
      </c>
      <c r="BN173" s="91">
        <f t="shared" si="32"/>
        <v>2.7551375000000045</v>
      </c>
    </row>
    <row r="174" spans="1:66">
      <c r="A174" s="41" t="s">
        <v>200</v>
      </c>
      <c r="C174" s="91">
        <f t="shared" ref="C174:R177" si="33">100*(C166-C158)/C166</f>
        <v>0.98415709965861287</v>
      </c>
      <c r="D174" s="91">
        <f t="shared" si="33"/>
        <v>6.2162310039356736</v>
      </c>
      <c r="E174" s="91">
        <f t="shared" si="33"/>
        <v>22.957665841609213</v>
      </c>
      <c r="F174" s="91">
        <f t="shared" si="33"/>
        <v>13.313181973751826</v>
      </c>
      <c r="G174" s="91">
        <f t="shared" si="33"/>
        <v>12.1526659244964</v>
      </c>
      <c r="H174" s="91">
        <f t="shared" si="33"/>
        <v>-1.8084666526350266</v>
      </c>
      <c r="I174" s="91">
        <f t="shared" si="33"/>
        <v>14.059406806416655</v>
      </c>
      <c r="J174" s="91">
        <f t="shared" si="33"/>
        <v>22.598566117963792</v>
      </c>
      <c r="K174" s="91">
        <f t="shared" si="33"/>
        <v>42.721960916079787</v>
      </c>
      <c r="L174" s="91">
        <f t="shared" si="33"/>
        <v>21.431393507786513</v>
      </c>
      <c r="M174" s="91">
        <f t="shared" si="33"/>
        <v>0</v>
      </c>
      <c r="N174" s="91">
        <f t="shared" si="33"/>
        <v>3.0961564450052688</v>
      </c>
      <c r="O174" s="91"/>
      <c r="P174" s="91">
        <f t="shared" si="33"/>
        <v>14.667225525896457</v>
      </c>
      <c r="Q174" s="91">
        <f t="shared" si="33"/>
        <v>2.2529203864321738</v>
      </c>
      <c r="R174" s="91">
        <f t="shared" si="33"/>
        <v>-1.6880070177483353</v>
      </c>
      <c r="S174" s="91">
        <f t="shared" si="32"/>
        <v>-0.25497733798272554</v>
      </c>
      <c r="T174" s="91">
        <f t="shared" si="32"/>
        <v>2.9608526508305033</v>
      </c>
      <c r="U174" s="91">
        <f t="shared" si="32"/>
        <v>28.008727121627221</v>
      </c>
      <c r="V174" s="91">
        <f t="shared" si="32"/>
        <v>-3.0804283378819974</v>
      </c>
      <c r="W174" s="91">
        <f t="shared" si="32"/>
        <v>15.104583676784101</v>
      </c>
      <c r="X174" s="91">
        <f t="shared" si="32"/>
        <v>51.672816448831512</v>
      </c>
      <c r="Y174" s="91">
        <f t="shared" si="32"/>
        <v>77.114431024564453</v>
      </c>
      <c r="Z174" s="91">
        <f t="shared" si="32"/>
        <v>18.523723071511959</v>
      </c>
      <c r="AA174" s="91"/>
      <c r="AB174" s="91">
        <f t="shared" si="32"/>
        <v>2.180810000000005</v>
      </c>
      <c r="AC174" s="91">
        <f t="shared" si="32"/>
        <v>0.43529130434781454</v>
      </c>
      <c r="AD174" s="91">
        <f t="shared" si="32"/>
        <v>0.45012916666666264</v>
      </c>
      <c r="AE174" s="91">
        <f t="shared" si="32"/>
        <v>7.6343636363636458</v>
      </c>
      <c r="AF174" s="91">
        <f t="shared" si="32"/>
        <v>13.598840125391856</v>
      </c>
      <c r="AG174" s="91">
        <f t="shared" si="32"/>
        <v>3.3462110000000034</v>
      </c>
      <c r="AH174" s="91">
        <f t="shared" si="32"/>
        <v>-0.59023214285714076</v>
      </c>
      <c r="AI174" s="91">
        <f t="shared" si="32"/>
        <v>41.085149999999992</v>
      </c>
      <c r="AJ174" s="91">
        <f t="shared" si="32"/>
        <v>-54.233080000000029</v>
      </c>
      <c r="AK174" s="91">
        <f t="shared" si="32"/>
        <v>12.041250000000003</v>
      </c>
      <c r="AL174" s="91" t="e">
        <f t="shared" si="32"/>
        <v>#VALUE!</v>
      </c>
      <c r="AM174" s="91">
        <f t="shared" si="32"/>
        <v>55.08501600000001</v>
      </c>
      <c r="AN174" s="91">
        <f t="shared" si="32"/>
        <v>4.6619093750000173</v>
      </c>
      <c r="AO174" s="91">
        <f t="shared" si="32"/>
        <v>38.675371999999996</v>
      </c>
      <c r="AP174" s="91">
        <f t="shared" si="32"/>
        <v>59.045361</v>
      </c>
      <c r="AQ174" s="91" t="e">
        <f t="shared" si="32"/>
        <v>#VALUE!</v>
      </c>
      <c r="AR174" s="91" t="e">
        <f t="shared" si="32"/>
        <v>#VALUE!</v>
      </c>
      <c r="AS174" s="91" t="e">
        <f t="shared" si="32"/>
        <v>#VALUE!</v>
      </c>
      <c r="AT174" s="91" t="e">
        <f t="shared" si="32"/>
        <v>#VALUE!</v>
      </c>
      <c r="AU174" s="91">
        <f t="shared" si="32"/>
        <v>8.6403586956521696</v>
      </c>
      <c r="AV174" s="91">
        <f t="shared" si="32"/>
        <v>23.609464999999997</v>
      </c>
      <c r="AW174" s="91" t="e">
        <f t="shared" si="32"/>
        <v>#VALUE!</v>
      </c>
      <c r="AX174" s="91" t="e">
        <f t="shared" si="32"/>
        <v>#VALUE!</v>
      </c>
      <c r="AY174" s="91" t="e">
        <f t="shared" si="32"/>
        <v>#VALUE!</v>
      </c>
      <c r="AZ174" s="91" t="e">
        <f t="shared" si="32"/>
        <v>#VALUE!</v>
      </c>
      <c r="BA174" s="91">
        <f t="shared" si="32"/>
        <v>38.806085875000008</v>
      </c>
      <c r="BB174" s="91" t="e">
        <f t="shared" si="32"/>
        <v>#VALUE!</v>
      </c>
      <c r="BC174" s="91" t="e">
        <f t="shared" si="32"/>
        <v>#VALUE!</v>
      </c>
      <c r="BD174" s="91" t="e">
        <f t="shared" si="32"/>
        <v>#VALUE!</v>
      </c>
      <c r="BE174" s="91" t="e">
        <f t="shared" si="32"/>
        <v>#VALUE!</v>
      </c>
      <c r="BF174" s="91" t="e">
        <f t="shared" si="32"/>
        <v>#VALUE!</v>
      </c>
      <c r="BG174" s="91" t="e">
        <f t="shared" si="32"/>
        <v>#VALUE!</v>
      </c>
      <c r="BH174" s="91">
        <f t="shared" si="32"/>
        <v>30.771050000000002</v>
      </c>
      <c r="BI174" s="91" t="e">
        <f t="shared" si="32"/>
        <v>#VALUE!</v>
      </c>
      <c r="BJ174" s="91" t="e">
        <f t="shared" si="32"/>
        <v>#VALUE!</v>
      </c>
      <c r="BK174" s="91" t="e">
        <f t="shared" si="32"/>
        <v>#VALUE!</v>
      </c>
      <c r="BL174" s="91" t="e">
        <f t="shared" si="32"/>
        <v>#DIV/0!</v>
      </c>
      <c r="BM174" s="91">
        <f t="shared" si="32"/>
        <v>-5.5881666666666723</v>
      </c>
      <c r="BN174" s="91">
        <f t="shared" si="32"/>
        <v>52.417700000000004</v>
      </c>
    </row>
    <row r="175" spans="1:66">
      <c r="A175" s="41" t="s">
        <v>76</v>
      </c>
      <c r="C175" s="91">
        <f t="shared" si="33"/>
        <v>0.5180030113170645</v>
      </c>
      <c r="D175" s="91" t="e">
        <f>100*(D167-D159)/D167</f>
        <v>#VALUE!</v>
      </c>
      <c r="E175" s="91">
        <f t="shared" si="32"/>
        <v>-5.5436395786503319</v>
      </c>
      <c r="F175" s="91">
        <f t="shared" si="32"/>
        <v>-0.63807254588490236</v>
      </c>
      <c r="G175" s="91">
        <f t="shared" si="32"/>
        <v>8.4963217804125026</v>
      </c>
      <c r="H175" s="91">
        <f t="shared" si="32"/>
        <v>1.184996303417041</v>
      </c>
      <c r="I175" s="91">
        <f t="shared" si="32"/>
        <v>3.3768437306294636</v>
      </c>
      <c r="J175" s="91">
        <f t="shared" si="32"/>
        <v>112.88055182002698</v>
      </c>
      <c r="K175" s="91">
        <f t="shared" si="32"/>
        <v>-336.63037765934757</v>
      </c>
      <c r="L175" s="91" t="e">
        <f t="shared" si="32"/>
        <v>#VALUE!</v>
      </c>
      <c r="M175" s="91">
        <f t="shared" si="32"/>
        <v>0</v>
      </c>
      <c r="N175" s="91">
        <f t="shared" si="32"/>
        <v>0.69151862331885094</v>
      </c>
      <c r="O175" s="91"/>
      <c r="P175" s="91">
        <f t="shared" si="32"/>
        <v>15.999130508929037</v>
      </c>
      <c r="Q175" s="91">
        <f t="shared" si="32"/>
        <v>14.89348069061875</v>
      </c>
      <c r="R175" s="91">
        <f t="shared" si="32"/>
        <v>0.37481849664218564</v>
      </c>
      <c r="S175" s="91">
        <f t="shared" si="32"/>
        <v>-5.8155947818189686</v>
      </c>
      <c r="T175" s="91">
        <f t="shared" si="32"/>
        <v>1.3634792040699271</v>
      </c>
      <c r="U175" s="91">
        <f t="shared" si="32"/>
        <v>25.300375358015796</v>
      </c>
      <c r="V175" s="91">
        <f t="shared" si="32"/>
        <v>1.2795707920884745</v>
      </c>
      <c r="W175" s="91" t="e">
        <f t="shared" si="32"/>
        <v>#VALUE!</v>
      </c>
      <c r="X175" s="91" t="e">
        <f t="shared" si="32"/>
        <v>#VALUE!</v>
      </c>
      <c r="Y175" s="91">
        <f t="shared" si="32"/>
        <v>55.736396853307447</v>
      </c>
      <c r="Z175" s="91">
        <f t="shared" si="32"/>
        <v>-5.4834341176470627</v>
      </c>
      <c r="AA175" s="91"/>
      <c r="AB175" s="91" t="e">
        <f t="shared" si="32"/>
        <v>#VALUE!</v>
      </c>
      <c r="AC175" s="91">
        <f t="shared" si="32"/>
        <v>10.997606896551719</v>
      </c>
      <c r="AD175" s="91">
        <f t="shared" si="32"/>
        <v>-0.33245791245790562</v>
      </c>
      <c r="AE175" s="91">
        <f t="shared" si="32"/>
        <v>7.8689999999999891</v>
      </c>
      <c r="AF175" s="91">
        <f t="shared" si="32"/>
        <v>4.8151031175059824</v>
      </c>
      <c r="AG175" s="91">
        <f t="shared" si="32"/>
        <v>-3.7625637931034523</v>
      </c>
      <c r="AH175" s="91">
        <f t="shared" si="32"/>
        <v>2.8133495934959343</v>
      </c>
      <c r="AI175" s="91">
        <f t="shared" si="32"/>
        <v>18.424000000000003</v>
      </c>
      <c r="AJ175" s="91">
        <f t="shared" si="32"/>
        <v>-216.42888813559321</v>
      </c>
      <c r="AK175" s="91">
        <f t="shared" si="32"/>
        <v>-166.69363999999999</v>
      </c>
      <c r="AL175" s="91" t="e">
        <f t="shared" si="32"/>
        <v>#VALUE!</v>
      </c>
      <c r="AM175" s="91" t="e">
        <f t="shared" si="32"/>
        <v>#VALUE!</v>
      </c>
      <c r="AN175" s="91" t="e">
        <f t="shared" si="32"/>
        <v>#VALUE!</v>
      </c>
      <c r="AO175" s="91" t="e">
        <f t="shared" si="32"/>
        <v>#VALUE!</v>
      </c>
      <c r="AP175" s="91">
        <f t="shared" si="32"/>
        <v>27.261539682539681</v>
      </c>
      <c r="AQ175" s="91">
        <f t="shared" si="32"/>
        <v>44.230154166666665</v>
      </c>
      <c r="AR175" s="91" t="e">
        <f t="shared" si="32"/>
        <v>#VALUE!</v>
      </c>
      <c r="AS175" s="91" t="e">
        <f t="shared" si="32"/>
        <v>#VALUE!</v>
      </c>
      <c r="AT175" s="91" t="e">
        <f t="shared" si="32"/>
        <v>#VALUE!</v>
      </c>
      <c r="AU175" s="91">
        <f t="shared" si="32"/>
        <v>-23.130492941176474</v>
      </c>
      <c r="AV175" s="91">
        <f t="shared" si="32"/>
        <v>73.476399999999998</v>
      </c>
      <c r="AW175" s="91">
        <f t="shared" si="32"/>
        <v>78.053600000000003</v>
      </c>
      <c r="AX175" s="91">
        <f t="shared" si="32"/>
        <v>53.019999999999996</v>
      </c>
      <c r="AY175" s="91">
        <f t="shared" si="32"/>
        <v>47.689142857142848</v>
      </c>
      <c r="AZ175" s="91">
        <f t="shared" si="32"/>
        <v>38.624000000000002</v>
      </c>
      <c r="BA175" s="91">
        <f t="shared" si="32"/>
        <v>16.200278484848493</v>
      </c>
      <c r="BB175" s="91">
        <f t="shared" si="32"/>
        <v>17.885999999999996</v>
      </c>
      <c r="BC175" s="91">
        <f t="shared" si="32"/>
        <v>-53.345454545454537</v>
      </c>
      <c r="BD175" s="91">
        <f t="shared" si="32"/>
        <v>-28.859999999999996</v>
      </c>
      <c r="BE175" s="91" t="e">
        <f t="shared" si="32"/>
        <v>#VALUE!</v>
      </c>
      <c r="BF175" s="91">
        <f t="shared" si="32"/>
        <v>0.75500000000000911</v>
      </c>
      <c r="BG175" s="91" t="e">
        <f t="shared" si="32"/>
        <v>#VALUE!</v>
      </c>
      <c r="BH175" s="91">
        <f t="shared" si="32"/>
        <v>-50.318999999999988</v>
      </c>
      <c r="BI175" s="91" t="e">
        <f t="shared" si="32"/>
        <v>#VALUE!</v>
      </c>
      <c r="BJ175" s="91">
        <f t="shared" si="32"/>
        <v>51.990380952380953</v>
      </c>
      <c r="BK175" s="91" t="e">
        <f t="shared" si="32"/>
        <v>#VALUE!</v>
      </c>
      <c r="BL175" s="91">
        <f t="shared" si="32"/>
        <v>8.2145614035087355</v>
      </c>
      <c r="BM175" s="91">
        <f t="shared" si="32"/>
        <v>-16.619333333333344</v>
      </c>
      <c r="BN175" s="91">
        <f t="shared" si="32"/>
        <v>34.845600000000005</v>
      </c>
    </row>
    <row r="176" spans="1:66">
      <c r="A176" s="41" t="s">
        <v>80</v>
      </c>
      <c r="C176" s="91">
        <f t="shared" si="33"/>
        <v>8.2877302221408461E-2</v>
      </c>
      <c r="D176" s="91">
        <f t="shared" si="32"/>
        <v>-6.8924931948211654</v>
      </c>
      <c r="E176" s="91">
        <f t="shared" si="32"/>
        <v>-8.7001870968536524E-2</v>
      </c>
      <c r="F176" s="91">
        <f t="shared" si="32"/>
        <v>-3.0199557020500083</v>
      </c>
      <c r="G176" s="91">
        <f t="shared" si="32"/>
        <v>26.153567189366342</v>
      </c>
      <c r="H176" s="91">
        <f t="shared" si="32"/>
        <v>32.701281856131459</v>
      </c>
      <c r="I176" s="91">
        <f t="shared" si="32"/>
        <v>0.74901654864891709</v>
      </c>
      <c r="J176" s="91">
        <f t="shared" si="32"/>
        <v>1.934599863587199</v>
      </c>
      <c r="K176" s="91">
        <f t="shared" si="32"/>
        <v>0.58654009050782496</v>
      </c>
      <c r="L176" s="91">
        <f t="shared" si="32"/>
        <v>-43.937805614960006</v>
      </c>
      <c r="M176" s="91">
        <f t="shared" si="32"/>
        <v>0</v>
      </c>
      <c r="N176" s="91">
        <f t="shared" si="32"/>
        <v>0.10766323113867278</v>
      </c>
      <c r="O176" s="91"/>
      <c r="P176" s="91">
        <f t="shared" si="32"/>
        <v>55.888041284421405</v>
      </c>
      <c r="Q176" s="91">
        <f t="shared" si="32"/>
        <v>4.8350888585260599</v>
      </c>
      <c r="R176" s="91">
        <f t="shared" si="32"/>
        <v>78.934758879719666</v>
      </c>
      <c r="S176" s="91">
        <f t="shared" si="32"/>
        <v>90.990028317440746</v>
      </c>
      <c r="T176" s="91">
        <f t="shared" si="32"/>
        <v>-11.389085432500501</v>
      </c>
      <c r="U176" s="91">
        <f t="shared" si="32"/>
        <v>-169.43403580206393</v>
      </c>
      <c r="V176" s="91">
        <f t="shared" si="32"/>
        <v>12.21694900409814</v>
      </c>
      <c r="W176" s="91">
        <f t="shared" si="32"/>
        <v>20.697600251843014</v>
      </c>
      <c r="X176" s="91">
        <f t="shared" si="32"/>
        <v>1.2561018085846116</v>
      </c>
      <c r="Y176" s="91">
        <f t="shared" si="32"/>
        <v>2.1782349703859913</v>
      </c>
      <c r="Z176" s="91">
        <f t="shared" si="32"/>
        <v>5.9217872454850715</v>
      </c>
      <c r="AA176" s="91"/>
      <c r="AB176" s="91">
        <f t="shared" si="32"/>
        <v>-2.7889593476994077</v>
      </c>
      <c r="AC176" s="91">
        <f t="shared" si="32"/>
        <v>40.166965998295503</v>
      </c>
      <c r="AD176" s="91">
        <f t="shared" si="32"/>
        <v>85.105741999186634</v>
      </c>
      <c r="AE176" s="91">
        <f t="shared" si="32"/>
        <v>32.524819624819642</v>
      </c>
      <c r="AF176" s="91">
        <f t="shared" si="32"/>
        <v>13.108949715853026</v>
      </c>
      <c r="AG176" s="91">
        <f t="shared" si="32"/>
        <v>87.884059900650513</v>
      </c>
      <c r="AH176" s="91">
        <f t="shared" si="32"/>
        <v>-36.791032171532791</v>
      </c>
      <c r="AI176" s="91">
        <f t="shared" si="32"/>
        <v>-149.30730962714941</v>
      </c>
      <c r="AJ176" s="91">
        <f t="shared" si="32"/>
        <v>13.591241271611253</v>
      </c>
      <c r="AK176" s="91">
        <f t="shared" si="32"/>
        <v>2.2815555185185246</v>
      </c>
      <c r="AL176" s="91" t="e">
        <f t="shared" si="32"/>
        <v>#VALUE!</v>
      </c>
      <c r="AM176" s="91">
        <f t="shared" si="32"/>
        <v>6.8847237630677682</v>
      </c>
      <c r="AN176" s="91">
        <f t="shared" si="32"/>
        <v>30.086581582361525</v>
      </c>
      <c r="AO176" s="91">
        <f t="shared" si="32"/>
        <v>0.31451129669649419</v>
      </c>
      <c r="AP176" s="91">
        <f t="shared" si="32"/>
        <v>0.84240235900567006</v>
      </c>
      <c r="AQ176" s="91">
        <f t="shared" si="32"/>
        <v>-1.5509193029720818</v>
      </c>
      <c r="AR176" s="91" t="e">
        <f t="shared" si="32"/>
        <v>#VALUE!</v>
      </c>
      <c r="AS176" s="91" t="e">
        <f t="shared" si="32"/>
        <v>#VALUE!</v>
      </c>
      <c r="AT176" s="91">
        <f t="shared" si="32"/>
        <v>21.705927342256224</v>
      </c>
      <c r="AU176" s="91">
        <f t="shared" si="32"/>
        <v>3.7741712339208298</v>
      </c>
      <c r="AV176" s="91">
        <f t="shared" si="32"/>
        <v>2.7539991249261204</v>
      </c>
      <c r="AW176" s="91">
        <f t="shared" si="32"/>
        <v>-2.3306460520511179</v>
      </c>
      <c r="AX176" s="91" t="e">
        <f t="shared" si="32"/>
        <v>#DIV/0!</v>
      </c>
      <c r="AY176" s="91">
        <f t="shared" si="32"/>
        <v>4.3577834375148603</v>
      </c>
      <c r="AZ176" s="91">
        <f t="shared" si="32"/>
        <v>9.0422563014118182</v>
      </c>
      <c r="BA176" s="91">
        <f t="shared" si="32"/>
        <v>12.621090722145299</v>
      </c>
      <c r="BB176" s="91">
        <f t="shared" si="32"/>
        <v>1.8103990425065624</v>
      </c>
      <c r="BC176" s="91">
        <f t="shared" si="32"/>
        <v>10.631176923076913</v>
      </c>
      <c r="BD176" s="91">
        <f t="shared" si="32"/>
        <v>-0.57346190077053649</v>
      </c>
      <c r="BE176" s="91" t="e">
        <f t="shared" si="32"/>
        <v>#DIV/0!</v>
      </c>
      <c r="BF176" s="91" t="e">
        <f t="shared" si="32"/>
        <v>#DIV/0!</v>
      </c>
      <c r="BG176" s="91">
        <f t="shared" si="32"/>
        <v>3.9729094476744109</v>
      </c>
      <c r="BH176" s="91">
        <f t="shared" si="32"/>
        <v>1.6444587985781658</v>
      </c>
      <c r="BI176" s="91">
        <f t="shared" si="32"/>
        <v>0.73664850480149591</v>
      </c>
      <c r="BJ176" s="91">
        <f t="shared" si="32"/>
        <v>2.8032075427975034</v>
      </c>
      <c r="BK176" s="91">
        <f t="shared" si="32"/>
        <v>-3.8293996661308802</v>
      </c>
      <c r="BL176" s="91">
        <f t="shared" si="32"/>
        <v>25.626409674502717</v>
      </c>
      <c r="BM176" s="91">
        <f t="shared" si="32"/>
        <v>3.7316739307897961</v>
      </c>
      <c r="BN176" s="91">
        <f t="shared" si="32"/>
        <v>-8.9393092272476107</v>
      </c>
    </row>
    <row r="177" spans="1:66">
      <c r="A177" s="41" t="s">
        <v>190</v>
      </c>
      <c r="C177" s="91">
        <f t="shared" si="33"/>
        <v>-0.21828298637331672</v>
      </c>
      <c r="D177" s="91">
        <f t="shared" si="32"/>
        <v>0.35542113356685406</v>
      </c>
      <c r="E177" s="91">
        <f t="shared" si="32"/>
        <v>-0.11751869743529354</v>
      </c>
      <c r="F177" s="91">
        <f t="shared" si="32"/>
        <v>2.6487441928127482</v>
      </c>
      <c r="G177" s="91">
        <f t="shared" si="32"/>
        <v>4.6727231862466478</v>
      </c>
      <c r="H177" s="91">
        <f t="shared" si="32"/>
        <v>-0.67922482845756038</v>
      </c>
      <c r="I177" s="91">
        <f t="shared" si="32"/>
        <v>1.9482369625056573</v>
      </c>
      <c r="J177" s="91">
        <f t="shared" si="32"/>
        <v>-3.7032959069466395E-2</v>
      </c>
      <c r="K177" s="91">
        <f t="shared" si="32"/>
        <v>8.0601998557627699</v>
      </c>
      <c r="L177" s="91">
        <f t="shared" si="32"/>
        <v>10.0981996193443</v>
      </c>
      <c r="M177" s="91">
        <f t="shared" si="32"/>
        <v>0</v>
      </c>
      <c r="N177" s="91">
        <f t="shared" si="32"/>
        <v>0.61936490208907291</v>
      </c>
      <c r="O177" s="91"/>
      <c r="P177" s="91">
        <f t="shared" si="32"/>
        <v>16.300841138105937</v>
      </c>
      <c r="Q177" s="91">
        <f t="shared" si="32"/>
        <v>3.2282174093301559</v>
      </c>
      <c r="R177" s="91">
        <f t="shared" si="32"/>
        <v>0.34098516368140036</v>
      </c>
      <c r="S177" s="91">
        <f t="shared" si="32"/>
        <v>3.5115550589455098</v>
      </c>
      <c r="T177" s="91">
        <f t="shared" si="32"/>
        <v>6.8852041294637303</v>
      </c>
      <c r="U177" s="91">
        <f t="shared" si="32"/>
        <v>1.8851560944649346</v>
      </c>
      <c r="V177" s="91">
        <f t="shared" ref="V177:BN177" si="34">100*(V169-V161)/V169</f>
        <v>-8.2806221745628328</v>
      </c>
      <c r="W177" s="91">
        <f t="shared" si="34"/>
        <v>10.791262354776807</v>
      </c>
      <c r="X177" s="91">
        <f t="shared" si="34"/>
        <v>17.354813085678344</v>
      </c>
      <c r="Y177" s="91">
        <f t="shared" si="34"/>
        <v>-6.5224477228601812</v>
      </c>
      <c r="Z177" s="91">
        <f t="shared" si="34"/>
        <v>0.9127622723029537</v>
      </c>
      <c r="AA177" s="91"/>
      <c r="AB177" s="91">
        <f t="shared" si="34"/>
        <v>-0.66507826173183127</v>
      </c>
      <c r="AC177" s="91">
        <f t="shared" si="34"/>
        <v>-0.86543765002299822</v>
      </c>
      <c r="AD177" s="91">
        <f t="shared" si="34"/>
        <v>-2.268995334613483</v>
      </c>
      <c r="AE177" s="91">
        <f t="shared" si="34"/>
        <v>10.047529411764708</v>
      </c>
      <c r="AF177" s="91">
        <f t="shared" si="34"/>
        <v>3.5696887624749158</v>
      </c>
      <c r="AG177" s="91">
        <f t="shared" si="34"/>
        <v>0.42351491548342551</v>
      </c>
      <c r="AH177" s="91">
        <f t="shared" si="34"/>
        <v>2.6612139397321291</v>
      </c>
      <c r="AI177" s="91">
        <f t="shared" si="34"/>
        <v>0.63825961481641613</v>
      </c>
      <c r="AJ177" s="91">
        <f t="shared" si="34"/>
        <v>22.212606765864248</v>
      </c>
      <c r="AK177" s="91">
        <f t="shared" si="34"/>
        <v>5.0726193046290788</v>
      </c>
      <c r="AL177" s="91" t="e">
        <f t="shared" si="34"/>
        <v>#VALUE!</v>
      </c>
      <c r="AM177" s="91">
        <f t="shared" si="34"/>
        <v>24.182883529411765</v>
      </c>
      <c r="AN177" s="91">
        <f t="shared" si="34"/>
        <v>5.4915993746849603</v>
      </c>
      <c r="AO177" s="91">
        <f t="shared" si="34"/>
        <v>17.082740619583358</v>
      </c>
      <c r="AP177" s="91">
        <f t="shared" si="34"/>
        <v>-26.767760239477507</v>
      </c>
      <c r="AQ177" s="91">
        <f t="shared" si="34"/>
        <v>32.488242676795586</v>
      </c>
      <c r="AR177" s="91" t="e">
        <f t="shared" si="34"/>
        <v>#VALUE!</v>
      </c>
      <c r="AS177" s="91" t="e">
        <f t="shared" si="34"/>
        <v>#VALUE!</v>
      </c>
      <c r="AT177" s="91">
        <f t="shared" si="34"/>
        <v>11.591279041089102</v>
      </c>
      <c r="AU177" s="91">
        <f t="shared" si="34"/>
        <v>2.1827608241254124</v>
      </c>
      <c r="AV177" s="91">
        <f t="shared" si="34"/>
        <v>22.15301048205313</v>
      </c>
      <c r="AW177" s="91">
        <f t="shared" si="34"/>
        <v>15.484378727541412</v>
      </c>
      <c r="AX177" s="91">
        <f t="shared" si="34"/>
        <v>10.653800264573601</v>
      </c>
      <c r="AY177" s="91">
        <f t="shared" si="34"/>
        <v>19.576103018920424</v>
      </c>
      <c r="AZ177" s="91">
        <f t="shared" si="34"/>
        <v>18.79074990659047</v>
      </c>
      <c r="BA177" s="91">
        <f t="shared" si="34"/>
        <v>7.0491795170064346</v>
      </c>
      <c r="BB177" s="91">
        <f t="shared" si="34"/>
        <v>14.73940339635268</v>
      </c>
      <c r="BC177" s="91">
        <f t="shared" si="34"/>
        <v>-1.0268120630470088</v>
      </c>
      <c r="BD177" s="91">
        <f t="shared" si="34"/>
        <v>11.367531726624643</v>
      </c>
      <c r="BE177" s="91">
        <f t="shared" si="34"/>
        <v>8.4033258958327028</v>
      </c>
      <c r="BF177" s="91">
        <f t="shared" si="34"/>
        <v>8.5810045004079658</v>
      </c>
      <c r="BG177" s="91">
        <f t="shared" si="34"/>
        <v>-30.104878244514108</v>
      </c>
      <c r="BH177" s="91">
        <f t="shared" si="34"/>
        <v>-48.130366356531475</v>
      </c>
      <c r="BI177" s="91">
        <f t="shared" si="34"/>
        <v>10.077202150537644</v>
      </c>
      <c r="BJ177" s="91">
        <f t="shared" si="34"/>
        <v>-2.2747555164867066</v>
      </c>
      <c r="BK177" s="91">
        <f t="shared" si="34"/>
        <v>-1.3336094736842024</v>
      </c>
      <c r="BL177" s="91">
        <f t="shared" si="34"/>
        <v>70.998246916666659</v>
      </c>
      <c r="BM177" s="91">
        <f t="shared" si="34"/>
        <v>-11.696911164162351</v>
      </c>
      <c r="BN177" s="91">
        <f t="shared" si="34"/>
        <v>4.4699038573592595</v>
      </c>
    </row>
    <row r="178" spans="1:66">
      <c r="A178" s="41" t="s">
        <v>67</v>
      </c>
      <c r="C178" s="91">
        <f>100*(C170-C162)/C170</f>
        <v>-1.5882171849534052</v>
      </c>
      <c r="D178" s="91">
        <f t="shared" ref="D178:BN178" si="35">100*(D170-D162)/D170</f>
        <v>-1.4522350644975006</v>
      </c>
      <c r="E178" s="91">
        <f t="shared" si="35"/>
        <v>2.2983200357509412</v>
      </c>
      <c r="F178" s="91">
        <f t="shared" si="35"/>
        <v>-4.0406684954859147</v>
      </c>
      <c r="G178" s="91">
        <f t="shared" si="35"/>
        <v>-1.2040333959715945</v>
      </c>
      <c r="H178" s="91">
        <f t="shared" si="35"/>
        <v>-3.7511923540953638</v>
      </c>
      <c r="I178" s="91">
        <f t="shared" si="35"/>
        <v>-2.1170840947115073</v>
      </c>
      <c r="J178" s="91">
        <f t="shared" si="35"/>
        <v>17.966343002770405</v>
      </c>
      <c r="K178" s="91">
        <f t="shared" si="35"/>
        <v>-0.9668135103529707</v>
      </c>
      <c r="L178" s="91">
        <f t="shared" si="35"/>
        <v>38.803299698484892</v>
      </c>
      <c r="M178" s="91">
        <f t="shared" si="35"/>
        <v>0</v>
      </c>
      <c r="N178" s="91">
        <f t="shared" si="35"/>
        <v>-0.89137882576113847</v>
      </c>
      <c r="O178" s="91"/>
      <c r="P178" s="91">
        <f t="shared" si="35"/>
        <v>-8.4900211929150231</v>
      </c>
      <c r="Q178" s="91">
        <f t="shared" si="35"/>
        <v>4.6507198726409884</v>
      </c>
      <c r="R178" s="91">
        <f t="shared" si="35"/>
        <v>8.1287981626323358</v>
      </c>
      <c r="S178" s="91">
        <f t="shared" si="35"/>
        <v>-5.4807843436953476</v>
      </c>
      <c r="T178" s="91">
        <f t="shared" si="35"/>
        <v>-1.3077636485416615</v>
      </c>
      <c r="U178" s="91">
        <f t="shared" si="35"/>
        <v>-47.247273864016414</v>
      </c>
      <c r="V178" s="91">
        <f t="shared" si="35"/>
        <v>7.2395367669222646</v>
      </c>
      <c r="W178" s="91">
        <f t="shared" si="35"/>
        <v>1.9249663290115393</v>
      </c>
      <c r="X178" s="91">
        <f t="shared" si="35"/>
        <v>4.3752213382572256</v>
      </c>
      <c r="Y178" s="91">
        <f t="shared" si="35"/>
        <v>16.802047934119134</v>
      </c>
      <c r="Z178" s="91">
        <f t="shared" si="35"/>
        <v>7.0482553168984756</v>
      </c>
      <c r="AA178" s="91"/>
      <c r="AB178" s="91">
        <f t="shared" si="35"/>
        <v>0.2593130733945237</v>
      </c>
      <c r="AC178" s="91">
        <f t="shared" si="35"/>
        <v>1.8299324327407811</v>
      </c>
      <c r="AD178" s="91">
        <f t="shared" si="35"/>
        <v>5.3623530054406627</v>
      </c>
      <c r="AE178" s="91">
        <f t="shared" si="35"/>
        <v>0.73097484276728653</v>
      </c>
      <c r="AF178" s="91">
        <f t="shared" si="35"/>
        <v>-0.90238149848024996</v>
      </c>
      <c r="AG178" s="91">
        <f t="shared" si="35"/>
        <v>-10.015512309856284</v>
      </c>
      <c r="AH178" s="91">
        <f t="shared" si="35"/>
        <v>-0.98708357382005119</v>
      </c>
      <c r="AI178" s="91">
        <f t="shared" si="35"/>
        <v>-68.227824241332812</v>
      </c>
      <c r="AJ178" s="91">
        <f t="shared" si="35"/>
        <v>-27.036309975969278</v>
      </c>
      <c r="AK178" s="91">
        <f t="shared" si="35"/>
        <v>1.8251676711215303</v>
      </c>
      <c r="AL178" s="91" t="e">
        <f t="shared" si="35"/>
        <v>#VALUE!</v>
      </c>
      <c r="AM178" s="91">
        <f t="shared" si="35"/>
        <v>37.47887359017561</v>
      </c>
      <c r="AN178" s="91">
        <f t="shared" si="35"/>
        <v>5.8372332905386655</v>
      </c>
      <c r="AO178" s="91">
        <f t="shared" si="35"/>
        <v>12.986473119933311</v>
      </c>
      <c r="AP178" s="91">
        <f t="shared" si="35"/>
        <v>20.844761096993874</v>
      </c>
      <c r="AQ178" s="91">
        <f t="shared" si="35"/>
        <v>65.797971454311948</v>
      </c>
      <c r="AR178" s="91" t="e">
        <f t="shared" si="35"/>
        <v>#VALUE!</v>
      </c>
      <c r="AS178" s="91" t="e">
        <f t="shared" si="35"/>
        <v>#VALUE!</v>
      </c>
      <c r="AT178" s="91" t="e">
        <f t="shared" si="35"/>
        <v>#VALUE!</v>
      </c>
      <c r="AU178" s="91">
        <f t="shared" si="35"/>
        <v>0.13335771286929798</v>
      </c>
      <c r="AV178" s="91">
        <f t="shared" si="35"/>
        <v>10.650320081456469</v>
      </c>
      <c r="AW178" s="91">
        <f t="shared" si="35"/>
        <v>6.145558212231113</v>
      </c>
      <c r="AX178" s="91" t="e">
        <f t="shared" si="35"/>
        <v>#VALUE!</v>
      </c>
      <c r="AY178" s="91">
        <f t="shared" si="35"/>
        <v>1.4252329355262401</v>
      </c>
      <c r="AZ178" s="91">
        <f t="shared" si="35"/>
        <v>4.2666679100622211</v>
      </c>
      <c r="BA178" s="91">
        <f t="shared" si="35"/>
        <v>9.2442994146147581E-2</v>
      </c>
      <c r="BB178" s="91" t="e">
        <f t="shared" si="35"/>
        <v>#VALUE!</v>
      </c>
      <c r="BC178" s="91" t="e">
        <f t="shared" si="35"/>
        <v>#VALUE!</v>
      </c>
      <c r="BD178" s="91" t="e">
        <f t="shared" si="35"/>
        <v>#VALUE!</v>
      </c>
      <c r="BE178" s="91" t="e">
        <f t="shared" si="35"/>
        <v>#VALUE!</v>
      </c>
      <c r="BF178" s="91" t="e">
        <f t="shared" si="35"/>
        <v>#VALUE!</v>
      </c>
      <c r="BG178" s="91" t="e">
        <f t="shared" si="35"/>
        <v>#VALUE!</v>
      </c>
      <c r="BH178" s="91">
        <f t="shared" si="35"/>
        <v>-15.243543169414627</v>
      </c>
      <c r="BI178" s="91">
        <f t="shared" si="35"/>
        <v>45.873996113989648</v>
      </c>
      <c r="BJ178" s="91" t="e">
        <f t="shared" si="35"/>
        <v>#VALUE!</v>
      </c>
      <c r="BK178" s="91" t="e">
        <f t="shared" si="35"/>
        <v>#VALUE!</v>
      </c>
      <c r="BL178" s="91">
        <f t="shared" si="35"/>
        <v>102.08001267879216</v>
      </c>
      <c r="BM178" s="91">
        <f t="shared" si="35"/>
        <v>-434.28880487166248</v>
      </c>
      <c r="BN178" s="91">
        <f t="shared" si="35"/>
        <v>47.248112183276803</v>
      </c>
    </row>
    <row r="180" spans="1:66">
      <c r="A180" s="17" t="s">
        <v>207</v>
      </c>
      <c r="B180" s="87" t="s">
        <v>208</v>
      </c>
    </row>
    <row r="181" spans="1:66">
      <c r="A181" s="41" t="s">
        <v>117</v>
      </c>
      <c r="C181" s="91">
        <f>100*_xlfn.STDEV.S(C165,C157)/((C157+C165)/2)</f>
        <v>1.0345211966365542</v>
      </c>
      <c r="D181" s="91">
        <f t="shared" ref="D181:BN185" si="36">100*_xlfn.STDEV.S(D165,D157)/((D157+D165)/2)</f>
        <v>1.5110921255102774</v>
      </c>
      <c r="E181" s="91">
        <f t="shared" si="36"/>
        <v>2.1631231311549386</v>
      </c>
      <c r="F181" s="91">
        <f t="shared" si="36"/>
        <v>0.42640791826128821</v>
      </c>
      <c r="G181" s="91">
        <f t="shared" si="36"/>
        <v>2.7961100734113034</v>
      </c>
      <c r="H181" s="91">
        <f t="shared" si="36"/>
        <v>1.4444016723923752</v>
      </c>
      <c r="I181" s="91">
        <f t="shared" si="36"/>
        <v>0.66657539852544301</v>
      </c>
      <c r="J181" s="91">
        <f t="shared" si="36"/>
        <v>0.35386529025694186</v>
      </c>
      <c r="K181" s="91">
        <f t="shared" si="36"/>
        <v>0.33624350359774868</v>
      </c>
      <c r="L181" s="91">
        <f t="shared" si="36"/>
        <v>4.5466381768051392</v>
      </c>
      <c r="M181" s="91">
        <f t="shared" si="36"/>
        <v>0</v>
      </c>
      <c r="N181" s="91">
        <f t="shared" si="36"/>
        <v>0.22176352931575449</v>
      </c>
      <c r="O181" s="91"/>
      <c r="P181" s="91">
        <f t="shared" si="36"/>
        <v>0.47716728265127234</v>
      </c>
      <c r="Q181" s="91">
        <f t="shared" si="36"/>
        <v>0.41878750809851406</v>
      </c>
      <c r="R181" s="91">
        <f t="shared" si="36"/>
        <v>0.80175997504930985</v>
      </c>
      <c r="S181" s="91">
        <f t="shared" si="36"/>
        <v>4.4282981848622827</v>
      </c>
      <c r="T181" s="91">
        <f t="shared" si="36"/>
        <v>4.1419734960078269</v>
      </c>
      <c r="U181" s="91">
        <f t="shared" si="36"/>
        <v>0.18936412645869116</v>
      </c>
      <c r="V181" s="91">
        <f t="shared" si="36"/>
        <v>3.37295648842984</v>
      </c>
      <c r="W181" s="91">
        <f t="shared" si="36"/>
        <v>0.70752465923530539</v>
      </c>
      <c r="X181" s="91">
        <f t="shared" si="36"/>
        <v>0.49673573057832204</v>
      </c>
      <c r="Y181" s="91">
        <f t="shared" si="36"/>
        <v>0.57666230062771373</v>
      </c>
      <c r="Z181" s="91">
        <f t="shared" si="36"/>
        <v>2.3762203416827261</v>
      </c>
      <c r="AA181" s="91"/>
      <c r="AB181" s="91">
        <f t="shared" si="36"/>
        <v>0.6629983873760118</v>
      </c>
      <c r="AC181" s="91">
        <f t="shared" si="36"/>
        <v>0.45291639763552688</v>
      </c>
      <c r="AD181" s="91">
        <f t="shared" si="36"/>
        <v>0.79214978955848825</v>
      </c>
      <c r="AE181" s="91">
        <f t="shared" si="36"/>
        <v>0.55370272997240144</v>
      </c>
      <c r="AF181" s="91">
        <f t="shared" si="36"/>
        <v>2.3530570179151087</v>
      </c>
      <c r="AG181" s="91">
        <f t="shared" si="36"/>
        <v>1.4899535174165188</v>
      </c>
      <c r="AH181" s="91">
        <f t="shared" si="36"/>
        <v>1.5366956316755442</v>
      </c>
      <c r="AI181" s="91">
        <f t="shared" si="36"/>
        <v>4.090635229741622</v>
      </c>
      <c r="AJ181" s="91">
        <f t="shared" si="36"/>
        <v>54.650186649118666</v>
      </c>
      <c r="AK181" s="91">
        <f t="shared" si="36"/>
        <v>2.7291730799621588E-2</v>
      </c>
      <c r="AL181" s="91" t="e">
        <f t="shared" si="36"/>
        <v>#DIV/0!</v>
      </c>
      <c r="AM181" s="91">
        <f t="shared" si="36"/>
        <v>4.566356622332596</v>
      </c>
      <c r="AN181" s="91">
        <f t="shared" si="36"/>
        <v>0.51310958728207978</v>
      </c>
      <c r="AO181" s="91">
        <f t="shared" si="36"/>
        <v>0.45516945202089298</v>
      </c>
      <c r="AP181" s="91">
        <f t="shared" si="36"/>
        <v>0.20397928461336701</v>
      </c>
      <c r="AQ181" s="91">
        <f t="shared" si="36"/>
        <v>2.1433751588790515</v>
      </c>
      <c r="AR181" s="91" t="e">
        <f t="shared" si="36"/>
        <v>#DIV/0!</v>
      </c>
      <c r="AS181" s="91" t="e">
        <f t="shared" si="36"/>
        <v>#DIV/0!</v>
      </c>
      <c r="AT181" s="91">
        <f t="shared" si="36"/>
        <v>0.15126495024562753</v>
      </c>
      <c r="AU181" s="91">
        <f t="shared" si="36"/>
        <v>0.92382357512817781</v>
      </c>
      <c r="AV181" s="91">
        <f t="shared" si="36"/>
        <v>0.72728618007850665</v>
      </c>
      <c r="AW181" s="91">
        <f t="shared" si="36"/>
        <v>1.7523453072092137</v>
      </c>
      <c r="AX181" s="91">
        <f t="shared" si="36"/>
        <v>3.0762721648275013</v>
      </c>
      <c r="AY181" s="91">
        <f t="shared" si="36"/>
        <v>0.59444970167017774</v>
      </c>
      <c r="AZ181" s="91">
        <f t="shared" si="36"/>
        <v>1.5132924398554037</v>
      </c>
      <c r="BA181" s="91">
        <f t="shared" si="36"/>
        <v>0.1226609167999326</v>
      </c>
      <c r="BB181" s="91">
        <f t="shared" si="36"/>
        <v>3.3186165879472442</v>
      </c>
      <c r="BC181" s="91">
        <f t="shared" si="36"/>
        <v>0.35225605930625908</v>
      </c>
      <c r="BD181" s="91">
        <f t="shared" si="36"/>
        <v>7.270010650501419</v>
      </c>
      <c r="BE181" s="91">
        <f t="shared" si="36"/>
        <v>1.77042889845005</v>
      </c>
      <c r="BF181" s="91">
        <f t="shared" si="36"/>
        <v>3.6680141564745594</v>
      </c>
      <c r="BG181" s="91">
        <f t="shared" si="36"/>
        <v>0.54653056810834588</v>
      </c>
      <c r="BH181" s="91">
        <f t="shared" si="36"/>
        <v>3.0550077552372539</v>
      </c>
      <c r="BI181" s="91">
        <f t="shared" si="36"/>
        <v>7.2646593273496576</v>
      </c>
      <c r="BJ181" s="91">
        <f t="shared" si="36"/>
        <v>2.3271539226400173</v>
      </c>
      <c r="BK181" s="91">
        <f t="shared" si="36"/>
        <v>3.1987585854454887</v>
      </c>
      <c r="BL181" s="91">
        <f t="shared" si="36"/>
        <v>40.024795933411568</v>
      </c>
      <c r="BM181" s="91">
        <f t="shared" si="36"/>
        <v>0.20607434911374567</v>
      </c>
      <c r="BN181" s="91">
        <f t="shared" si="36"/>
        <v>1.9753887474269245</v>
      </c>
    </row>
    <row r="182" spans="1:66">
      <c r="A182" s="41" t="s">
        <v>200</v>
      </c>
      <c r="C182" s="91">
        <f>100*_xlfn.STDEV.S(C166,C158)/((C158+C166)/2)</f>
        <v>0.69934548805741958</v>
      </c>
      <c r="D182" s="91">
        <f t="shared" ref="C182:R186" si="37">100*_xlfn.STDEV.S(D166,D158)/((D158+D166)/2)</f>
        <v>4.5365399992754263</v>
      </c>
      <c r="E182" s="91">
        <f t="shared" si="37"/>
        <v>18.338575656479307</v>
      </c>
      <c r="F182" s="91">
        <f t="shared" si="37"/>
        <v>10.085169753642525</v>
      </c>
      <c r="G182" s="91">
        <f t="shared" si="37"/>
        <v>9.1491662918698786</v>
      </c>
      <c r="H182" s="91">
        <f t="shared" si="37"/>
        <v>1.2673195082831443</v>
      </c>
      <c r="I182" s="91">
        <f t="shared" si="37"/>
        <v>10.693202298141955</v>
      </c>
      <c r="J182" s="91">
        <f t="shared" si="37"/>
        <v>18.015186233196211</v>
      </c>
      <c r="K182" s="91">
        <f t="shared" si="37"/>
        <v>38.414757006511039</v>
      </c>
      <c r="L182" s="91">
        <f t="shared" si="37"/>
        <v>16.973065957474443</v>
      </c>
      <c r="M182" s="91">
        <f t="shared" si="37"/>
        <v>0</v>
      </c>
      <c r="N182" s="91">
        <f t="shared" si="37"/>
        <v>2.2237384282102037</v>
      </c>
      <c r="O182" s="91"/>
      <c r="P182" s="91">
        <f t="shared" si="37"/>
        <v>11.192078314246556</v>
      </c>
      <c r="Q182" s="91">
        <f t="shared" si="37"/>
        <v>1.611204864145366</v>
      </c>
      <c r="R182" s="91">
        <f t="shared" si="37"/>
        <v>1.183611486463142</v>
      </c>
      <c r="S182" s="91">
        <f t="shared" si="36"/>
        <v>0.18006664017362464</v>
      </c>
      <c r="T182" s="91">
        <f t="shared" si="36"/>
        <v>2.1250995202352501</v>
      </c>
      <c r="U182" s="91">
        <f t="shared" si="36"/>
        <v>23.030425379910827</v>
      </c>
      <c r="V182" s="91">
        <f t="shared" si="36"/>
        <v>2.1451518341802243</v>
      </c>
      <c r="W182" s="91">
        <f t="shared" si="36"/>
        <v>11.553075524796119</v>
      </c>
      <c r="X182" s="91">
        <f t="shared" si="36"/>
        <v>49.26702987166469</v>
      </c>
      <c r="Y182" s="91">
        <f t="shared" si="36"/>
        <v>88.746201135646473</v>
      </c>
      <c r="Z182" s="91">
        <f t="shared" si="36"/>
        <v>14.435220314608152</v>
      </c>
      <c r="AA182" s="91"/>
      <c r="AB182" s="91">
        <f t="shared" si="36"/>
        <v>1.559065669492872</v>
      </c>
      <c r="AC182" s="91">
        <f t="shared" si="36"/>
        <v>0.30846880203181215</v>
      </c>
      <c r="AD182" s="91">
        <f t="shared" si="36"/>
        <v>0.31900735874260355</v>
      </c>
      <c r="AE182" s="91">
        <f t="shared" si="36"/>
        <v>5.6125515963902046</v>
      </c>
      <c r="AF182" s="91">
        <f t="shared" si="36"/>
        <v>10.317352183221242</v>
      </c>
      <c r="AG182" s="91">
        <f t="shared" si="36"/>
        <v>2.4063899316793949</v>
      </c>
      <c r="AH182" s="91">
        <f t="shared" si="36"/>
        <v>0.41612908687529332</v>
      </c>
      <c r="AI182" s="91">
        <f t="shared" si="36"/>
        <v>36.562458663953045</v>
      </c>
      <c r="AJ182" s="91">
        <f t="shared" si="36"/>
        <v>30.168047865865852</v>
      </c>
      <c r="AK182" s="91">
        <f t="shared" si="36"/>
        <v>9.0599129106386567</v>
      </c>
      <c r="AL182" s="91" t="e">
        <f t="shared" si="36"/>
        <v>#DIV/0!</v>
      </c>
      <c r="AM182" s="91">
        <f t="shared" si="36"/>
        <v>53.757019847401658</v>
      </c>
      <c r="AN182" s="91">
        <f t="shared" si="36"/>
        <v>3.3751407334763401</v>
      </c>
      <c r="AO182" s="91">
        <f t="shared" si="36"/>
        <v>33.903834950869786</v>
      </c>
      <c r="AP182" s="91">
        <f t="shared" si="36"/>
        <v>59.240867071721894</v>
      </c>
      <c r="AQ182" s="91" t="e">
        <f t="shared" si="36"/>
        <v>#DIV/0!</v>
      </c>
      <c r="AR182" s="91" t="e">
        <f t="shared" si="36"/>
        <v>#DIV/0!</v>
      </c>
      <c r="AS182" s="91" t="e">
        <f t="shared" si="36"/>
        <v>#DIV/0!</v>
      </c>
      <c r="AT182" s="91" t="e">
        <f t="shared" si="36"/>
        <v>#DIV/0!</v>
      </c>
      <c r="AU182" s="91">
        <f t="shared" si="36"/>
        <v>6.3855222385818591</v>
      </c>
      <c r="AV182" s="91">
        <f t="shared" si="36"/>
        <v>18.928921329805465</v>
      </c>
      <c r="AW182" s="91" t="e">
        <f t="shared" si="36"/>
        <v>#DIV/0!</v>
      </c>
      <c r="AX182" s="91" t="e">
        <f t="shared" si="36"/>
        <v>#DIV/0!</v>
      </c>
      <c r="AY182" s="91" t="e">
        <f t="shared" si="36"/>
        <v>#DIV/0!</v>
      </c>
      <c r="AZ182" s="91" t="e">
        <f t="shared" si="36"/>
        <v>#DIV/0!</v>
      </c>
      <c r="BA182" s="91">
        <f t="shared" si="36"/>
        <v>34.046008030106229</v>
      </c>
      <c r="BB182" s="91" t="e">
        <f t="shared" si="36"/>
        <v>#DIV/0!</v>
      </c>
      <c r="BC182" s="91" t="e">
        <f t="shared" si="36"/>
        <v>#DIV/0!</v>
      </c>
      <c r="BD182" s="91" t="e">
        <f t="shared" si="36"/>
        <v>#DIV/0!</v>
      </c>
      <c r="BE182" s="91" t="e">
        <f t="shared" si="36"/>
        <v>#DIV/0!</v>
      </c>
      <c r="BF182" s="91" t="e">
        <f t="shared" si="36"/>
        <v>#DIV/0!</v>
      </c>
      <c r="BG182" s="91" t="e">
        <f t="shared" si="36"/>
        <v>#DIV/0!</v>
      </c>
      <c r="BH182" s="91">
        <f t="shared" si="36"/>
        <v>25.71477057469211</v>
      </c>
      <c r="BI182" s="91" t="e">
        <f t="shared" si="36"/>
        <v>#DIV/0!</v>
      </c>
      <c r="BJ182" s="91" t="e">
        <f t="shared" si="36"/>
        <v>#DIV/0!</v>
      </c>
      <c r="BK182" s="91" t="e">
        <f t="shared" si="36"/>
        <v>#DIV/0!</v>
      </c>
      <c r="BL182" s="91" t="e">
        <f t="shared" si="36"/>
        <v>#DIV/0!</v>
      </c>
      <c r="BM182" s="91">
        <f t="shared" si="36"/>
        <v>3.8440252748664649</v>
      </c>
      <c r="BN182" s="91">
        <f t="shared" si="36"/>
        <v>50.229480261795786</v>
      </c>
    </row>
    <row r="183" spans="1:66">
      <c r="A183" s="41" t="s">
        <v>76</v>
      </c>
      <c r="C183" s="91">
        <f t="shared" si="37"/>
        <v>0.3672345850820094</v>
      </c>
      <c r="D183" s="91" t="e">
        <f t="shared" si="36"/>
        <v>#DIV/0!</v>
      </c>
      <c r="E183" s="91">
        <f t="shared" si="36"/>
        <v>3.8142217842920263</v>
      </c>
      <c r="F183" s="91">
        <f t="shared" si="36"/>
        <v>0.44975055667063901</v>
      </c>
      <c r="G183" s="91">
        <f t="shared" si="36"/>
        <v>6.2743512834085573</v>
      </c>
      <c r="H183" s="91">
        <f t="shared" si="36"/>
        <v>0.84291316676074657</v>
      </c>
      <c r="I183" s="91">
        <f t="shared" si="36"/>
        <v>2.4287974481135279</v>
      </c>
      <c r="J183" s="91">
        <f t="shared" si="36"/>
        <v>183.23946104692894</v>
      </c>
      <c r="K183" s="91">
        <f t="shared" si="36"/>
        <v>88.714181196583922</v>
      </c>
      <c r="L183" s="91" t="e">
        <f t="shared" si="36"/>
        <v>#DIV/0!</v>
      </c>
      <c r="M183" s="91">
        <f t="shared" si="36"/>
        <v>0</v>
      </c>
      <c r="N183" s="91">
        <f t="shared" si="36"/>
        <v>0.49067405911483203</v>
      </c>
      <c r="O183" s="91"/>
      <c r="P183" s="91">
        <f t="shared" si="36"/>
        <v>12.296782843736827</v>
      </c>
      <c r="Q183" s="91">
        <f t="shared" si="36"/>
        <v>11.378617275176319</v>
      </c>
      <c r="R183" s="91">
        <f t="shared" si="36"/>
        <v>0.26553433659408204</v>
      </c>
      <c r="S183" s="91">
        <f t="shared" si="36"/>
        <v>3.9960494842158147</v>
      </c>
      <c r="T183" s="91">
        <f t="shared" si="36"/>
        <v>0.97074333293944437</v>
      </c>
      <c r="U183" s="91">
        <f t="shared" si="36"/>
        <v>20.480944957816071</v>
      </c>
      <c r="V183" s="91">
        <f t="shared" si="36"/>
        <v>0.9106191927024887</v>
      </c>
      <c r="W183" s="91" t="e">
        <f t="shared" si="36"/>
        <v>#DIV/0!</v>
      </c>
      <c r="X183" s="91" t="e">
        <f t="shared" si="36"/>
        <v>#DIV/0!</v>
      </c>
      <c r="Y183" s="91">
        <f t="shared" si="36"/>
        <v>54.63829173017826</v>
      </c>
      <c r="Z183" s="91">
        <f t="shared" si="36"/>
        <v>3.7739036875916407</v>
      </c>
      <c r="AA183" s="91"/>
      <c r="AB183" s="91" t="e">
        <f t="shared" si="36"/>
        <v>#DIV/0!</v>
      </c>
      <c r="AC183" s="91">
        <f t="shared" si="36"/>
        <v>8.2289777242336761</v>
      </c>
      <c r="AD183" s="91">
        <f t="shared" si="36"/>
        <v>0.23469311644030869</v>
      </c>
      <c r="AE183" s="91">
        <f t="shared" si="36"/>
        <v>5.7921139859334874</v>
      </c>
      <c r="AF183" s="91">
        <f t="shared" si="36"/>
        <v>3.48878639780283</v>
      </c>
      <c r="AG183" s="91">
        <f t="shared" si="36"/>
        <v>2.6114064558511187</v>
      </c>
      <c r="AH183" s="91">
        <f t="shared" si="36"/>
        <v>2.017721353152794</v>
      </c>
      <c r="AI183" s="91">
        <f t="shared" si="36"/>
        <v>14.349622567499061</v>
      </c>
      <c r="AJ183" s="91">
        <f t="shared" si="36"/>
        <v>73.500344863448561</v>
      </c>
      <c r="AK183" s="91">
        <f t="shared" si="36"/>
        <v>64.288108855484452</v>
      </c>
      <c r="AL183" s="91" t="e">
        <f t="shared" si="36"/>
        <v>#DIV/0!</v>
      </c>
      <c r="AM183" s="91" t="e">
        <f t="shared" si="36"/>
        <v>#DIV/0!</v>
      </c>
      <c r="AN183" s="91" t="e">
        <f t="shared" si="36"/>
        <v>#DIV/0!</v>
      </c>
      <c r="AO183" s="91" t="e">
        <f t="shared" si="36"/>
        <v>#DIV/0!</v>
      </c>
      <c r="AP183" s="91">
        <f t="shared" si="36"/>
        <v>22.319082316332931</v>
      </c>
      <c r="AQ183" s="91">
        <f t="shared" si="36"/>
        <v>40.155964431831997</v>
      </c>
      <c r="AR183" s="91" t="e">
        <f t="shared" si="36"/>
        <v>#DIV/0!</v>
      </c>
      <c r="AS183" s="91" t="e">
        <f t="shared" si="36"/>
        <v>#DIV/0!</v>
      </c>
      <c r="AT183" s="91" t="e">
        <f t="shared" si="36"/>
        <v>#DIV/0!</v>
      </c>
      <c r="AU183" s="91">
        <f t="shared" si="36"/>
        <v>14.660235985948471</v>
      </c>
      <c r="AV183" s="91">
        <f t="shared" si="36"/>
        <v>82.12801516424642</v>
      </c>
      <c r="AW183" s="91">
        <f t="shared" si="36"/>
        <v>90.518834268206888</v>
      </c>
      <c r="AX183" s="91">
        <f t="shared" si="36"/>
        <v>51.014834043421935</v>
      </c>
      <c r="AY183" s="91">
        <f t="shared" si="36"/>
        <v>44.279596262309013</v>
      </c>
      <c r="AZ183" s="91">
        <f t="shared" si="36"/>
        <v>33.848022403020508</v>
      </c>
      <c r="BA183" s="91">
        <f t="shared" si="36"/>
        <v>12.465009935069546</v>
      </c>
      <c r="BB183" s="91">
        <f t="shared" si="36"/>
        <v>13.88944495019887</v>
      </c>
      <c r="BC183" s="91">
        <f t="shared" si="36"/>
        <v>29.778258877584754</v>
      </c>
      <c r="BD183" s="91">
        <f t="shared" si="36"/>
        <v>17.833698946992712</v>
      </c>
      <c r="BE183" s="91" t="e">
        <f t="shared" si="36"/>
        <v>#DIV/0!</v>
      </c>
      <c r="BF183" s="91">
        <f t="shared" si="36"/>
        <v>0.53588859925804899</v>
      </c>
      <c r="BG183" s="91" t="e">
        <f t="shared" si="36"/>
        <v>#DIV/0!</v>
      </c>
      <c r="BH183" s="91">
        <f t="shared" si="36"/>
        <v>28.428450195571191</v>
      </c>
      <c r="BI183" s="91" t="e">
        <f t="shared" si="36"/>
        <v>#DIV/0!</v>
      </c>
      <c r="BJ183" s="91">
        <f t="shared" si="36"/>
        <v>49.676164514784432</v>
      </c>
      <c r="BK183" s="91" t="e">
        <f t="shared" si="36"/>
        <v>#DIV/0!</v>
      </c>
      <c r="BL183" s="91">
        <f t="shared" si="36"/>
        <v>6.0573650589973198</v>
      </c>
      <c r="BM183" s="91">
        <f t="shared" si="36"/>
        <v>10.85004105401454</v>
      </c>
      <c r="BN183" s="91">
        <f t="shared" si="36"/>
        <v>29.838212066422635</v>
      </c>
    </row>
    <row r="184" spans="1:66">
      <c r="A184" s="41" t="s">
        <v>80</v>
      </c>
      <c r="C184" s="91">
        <f t="shared" si="37"/>
        <v>5.8627396809624061E-2</v>
      </c>
      <c r="D184" s="91">
        <f t="shared" si="36"/>
        <v>4.7113634739282793</v>
      </c>
      <c r="E184" s="91">
        <f t="shared" si="36"/>
        <v>6.1492862967122447E-2</v>
      </c>
      <c r="F184" s="91">
        <f t="shared" si="36"/>
        <v>2.1036662611989518</v>
      </c>
      <c r="G184" s="91">
        <f t="shared" si="36"/>
        <v>21.275518183296025</v>
      </c>
      <c r="H184" s="91">
        <f t="shared" si="36"/>
        <v>27.643126511081054</v>
      </c>
      <c r="I184" s="91">
        <f t="shared" si="36"/>
        <v>0.53162566286645985</v>
      </c>
      <c r="J184" s="91">
        <f t="shared" si="36"/>
        <v>1.3813302893720181</v>
      </c>
      <c r="K184" s="91">
        <f t="shared" si="36"/>
        <v>0.41596638022738824</v>
      </c>
      <c r="L184" s="91">
        <f t="shared" si="36"/>
        <v>25.472657034420113</v>
      </c>
      <c r="M184" s="91">
        <f t="shared" si="36"/>
        <v>0</v>
      </c>
      <c r="N184" s="91">
        <f t="shared" si="36"/>
        <v>7.6170404581982348E-2</v>
      </c>
      <c r="O184" s="91"/>
      <c r="P184" s="91">
        <f t="shared" si="36"/>
        <v>54.844599062653813</v>
      </c>
      <c r="Q184" s="91">
        <f t="shared" si="36"/>
        <v>3.5036258305930228</v>
      </c>
      <c r="R184" s="91">
        <f t="shared" si="36"/>
        <v>92.206983207874487</v>
      </c>
      <c r="S184" s="91">
        <f t="shared" si="36"/>
        <v>118.04363408327013</v>
      </c>
      <c r="T184" s="91">
        <f t="shared" si="36"/>
        <v>7.6194090384156175</v>
      </c>
      <c r="U184" s="91">
        <f t="shared" si="36"/>
        <v>64.860269530571685</v>
      </c>
      <c r="V184" s="91">
        <f t="shared" si="36"/>
        <v>9.200710543782316</v>
      </c>
      <c r="W184" s="91">
        <f t="shared" si="36"/>
        <v>16.324838388022787</v>
      </c>
      <c r="X184" s="91">
        <f t="shared" si="36"/>
        <v>0.89381169917017445</v>
      </c>
      <c r="Y184" s="91">
        <f t="shared" si="36"/>
        <v>1.5572045051231218</v>
      </c>
      <c r="Z184" s="91">
        <f t="shared" si="36"/>
        <v>4.3151014826408831</v>
      </c>
      <c r="AA184" s="91"/>
      <c r="AB184" s="91">
        <f t="shared" si="36"/>
        <v>1.9449698578812045</v>
      </c>
      <c r="AC184" s="91">
        <f t="shared" si="36"/>
        <v>35.540004873812684</v>
      </c>
      <c r="AD184" s="91">
        <f t="shared" si="36"/>
        <v>104.75518678246152</v>
      </c>
      <c r="AE184" s="91">
        <f t="shared" si="36"/>
        <v>27.464989692272731</v>
      </c>
      <c r="AF184" s="91">
        <f t="shared" si="36"/>
        <v>9.9196052718629488</v>
      </c>
      <c r="AG184" s="91">
        <f t="shared" si="36"/>
        <v>110.855627948867</v>
      </c>
      <c r="AH184" s="91">
        <f t="shared" si="36"/>
        <v>21.973119587145256</v>
      </c>
      <c r="AI184" s="91">
        <f t="shared" si="36"/>
        <v>60.44889883968866</v>
      </c>
      <c r="AJ184" s="91">
        <f t="shared" si="36"/>
        <v>10.311166635578466</v>
      </c>
      <c r="AK184" s="91">
        <f t="shared" si="36"/>
        <v>1.6319199587362139</v>
      </c>
      <c r="AL184" s="91" t="e">
        <f t="shared" si="36"/>
        <v>#DIV/0!</v>
      </c>
      <c r="AM184" s="91">
        <f t="shared" si="36"/>
        <v>5.0417915706353229</v>
      </c>
      <c r="AN184" s="91">
        <f t="shared" si="36"/>
        <v>25.041490022075411</v>
      </c>
      <c r="AO184" s="91">
        <f t="shared" si="36"/>
        <v>0.2227433471485763</v>
      </c>
      <c r="AP184" s="91">
        <f t="shared" si="36"/>
        <v>0.59818799543286139</v>
      </c>
      <c r="AQ184" s="91">
        <f t="shared" si="36"/>
        <v>1.0882267964813011</v>
      </c>
      <c r="AR184" s="91" t="e">
        <f t="shared" si="36"/>
        <v>#DIV/0!</v>
      </c>
      <c r="AS184" s="91" t="e">
        <f t="shared" si="36"/>
        <v>#DIV/0!</v>
      </c>
      <c r="AT184" s="91">
        <f t="shared" si="36"/>
        <v>17.216958687252546</v>
      </c>
      <c r="AU184" s="91">
        <f t="shared" si="36"/>
        <v>2.7200721634316816</v>
      </c>
      <c r="AV184" s="91">
        <f t="shared" si="36"/>
        <v>1.9745611550831381</v>
      </c>
      <c r="AW184" s="91">
        <f t="shared" si="36"/>
        <v>1.6290321413069928</v>
      </c>
      <c r="AX184" s="91" t="e">
        <f t="shared" si="36"/>
        <v>#DIV/0!</v>
      </c>
      <c r="AY184" s="91">
        <f t="shared" si="36"/>
        <v>3.1500544961624102</v>
      </c>
      <c r="AZ184" s="91">
        <f t="shared" si="36"/>
        <v>6.6966027395540069</v>
      </c>
      <c r="BA184" s="91">
        <f t="shared" si="36"/>
        <v>9.5255745377041698</v>
      </c>
      <c r="BB184" s="91">
        <f t="shared" si="36"/>
        <v>1.291839161515423</v>
      </c>
      <c r="BC184" s="91">
        <f t="shared" si="36"/>
        <v>7.9394033000331872</v>
      </c>
      <c r="BD184" s="91">
        <f t="shared" si="36"/>
        <v>0.40433943248941417</v>
      </c>
      <c r="BE184" s="91" t="e">
        <f t="shared" si="36"/>
        <v>#DIV/0!</v>
      </c>
      <c r="BF184" s="91" t="e">
        <f t="shared" si="36"/>
        <v>#DIV/0!</v>
      </c>
      <c r="BG184" s="91">
        <f t="shared" si="36"/>
        <v>2.8662071181848177</v>
      </c>
      <c r="BH184" s="91">
        <f t="shared" si="36"/>
        <v>1.1724481814961958</v>
      </c>
      <c r="BI184" s="91">
        <f t="shared" si="36"/>
        <v>0.52281480682474635</v>
      </c>
      <c r="BJ184" s="91">
        <f t="shared" si="36"/>
        <v>2.0103441216120008</v>
      </c>
      <c r="BK184" s="91">
        <f t="shared" si="36"/>
        <v>2.6569223833558535</v>
      </c>
      <c r="BL184" s="91">
        <f t="shared" si="36"/>
        <v>20.783661131803591</v>
      </c>
      <c r="BM184" s="91">
        <f t="shared" si="36"/>
        <v>2.6888617175122187</v>
      </c>
      <c r="BN184" s="91">
        <f t="shared" si="36"/>
        <v>6.0506050269701364</v>
      </c>
    </row>
    <row r="185" spans="1:66">
      <c r="A185" s="41" t="s">
        <v>190</v>
      </c>
      <c r="C185" s="91">
        <f t="shared" si="37"/>
        <v>0.15418110432275348</v>
      </c>
      <c r="D185" s="91">
        <f t="shared" si="36"/>
        <v>0.25176811226141188</v>
      </c>
      <c r="E185" s="91">
        <f t="shared" si="36"/>
        <v>8.3049468545875166E-2</v>
      </c>
      <c r="F185" s="91">
        <f t="shared" si="36"/>
        <v>1.8980826574483571</v>
      </c>
      <c r="G185" s="91">
        <f t="shared" si="36"/>
        <v>3.3831570331604262</v>
      </c>
      <c r="H185" s="91">
        <f t="shared" si="36"/>
        <v>0.47865889711619319</v>
      </c>
      <c r="I185" s="91">
        <f t="shared" si="36"/>
        <v>1.3911631448443387</v>
      </c>
      <c r="J185" s="91">
        <f t="shared" si="36"/>
        <v>2.6181408610256324E-2</v>
      </c>
      <c r="K185" s="91">
        <f t="shared" si="36"/>
        <v>5.9387599356107854</v>
      </c>
      <c r="L185" s="91">
        <f t="shared" si="36"/>
        <v>7.520208249001028</v>
      </c>
      <c r="M185" s="91">
        <f t="shared" si="36"/>
        <v>0</v>
      </c>
      <c r="N185" s="91">
        <f t="shared" si="36"/>
        <v>0.43931761184435542</v>
      </c>
      <c r="O185" s="91"/>
      <c r="P185" s="91">
        <f t="shared" si="36"/>
        <v>12.549252135079161</v>
      </c>
      <c r="Q185" s="91">
        <f t="shared" si="36"/>
        <v>2.320144068654749</v>
      </c>
      <c r="R185" s="91">
        <f t="shared" si="36"/>
        <v>0.24152470322543518</v>
      </c>
      <c r="S185" s="91">
        <f t="shared" si="36"/>
        <v>2.5274202718996497</v>
      </c>
      <c r="T185" s="91">
        <f t="shared" si="36"/>
        <v>5.0421558926653196</v>
      </c>
      <c r="U185" s="91">
        <f t="shared" si="36"/>
        <v>1.3456908444749409</v>
      </c>
      <c r="V185" s="91">
        <f t="shared" ref="D185:BN186" si="38">100*_xlfn.STDEV.S(V169,V161)/((V161+V169)/2)</f>
        <v>5.6224952959567016</v>
      </c>
      <c r="W185" s="91">
        <f t="shared" si="38"/>
        <v>8.0657742169746296</v>
      </c>
      <c r="X185" s="91">
        <f t="shared" si="38"/>
        <v>13.4377546174976</v>
      </c>
      <c r="Y185" s="91">
        <f t="shared" si="38"/>
        <v>4.4664074686527888</v>
      </c>
      <c r="Z185" s="91">
        <f t="shared" si="38"/>
        <v>0.64837947396652185</v>
      </c>
      <c r="AA185" s="91"/>
      <c r="AB185" s="91">
        <f t="shared" si="38"/>
        <v>0.46872266262188494</v>
      </c>
      <c r="AC185" s="91">
        <f t="shared" si="38"/>
        <v>0.60932018786791231</v>
      </c>
      <c r="AD185" s="91">
        <f t="shared" si="38"/>
        <v>1.5864240438151569</v>
      </c>
      <c r="AE185" s="91">
        <f t="shared" si="38"/>
        <v>7.4804777839726997</v>
      </c>
      <c r="AF185" s="91">
        <f t="shared" si="38"/>
        <v>2.5700220243699605</v>
      </c>
      <c r="AG185" s="91">
        <f t="shared" si="38"/>
        <v>0.30010576501050029</v>
      </c>
      <c r="AH185" s="91">
        <f t="shared" si="38"/>
        <v>1.9071389467228814</v>
      </c>
      <c r="AI185" s="91">
        <f t="shared" si="38"/>
        <v>0.45276260221466569</v>
      </c>
      <c r="AJ185" s="91">
        <f t="shared" si="38"/>
        <v>17.669064815285189</v>
      </c>
      <c r="AK185" s="91">
        <f t="shared" si="38"/>
        <v>3.6802254212675538</v>
      </c>
      <c r="AL185" s="91" t="e">
        <f t="shared" si="38"/>
        <v>#DIV/0!</v>
      </c>
      <c r="AM185" s="91">
        <f t="shared" si="38"/>
        <v>19.451895555518412</v>
      </c>
      <c r="AN185" s="91">
        <f t="shared" si="38"/>
        <v>3.9927809235136471</v>
      </c>
      <c r="AO185" s="91">
        <f t="shared" si="38"/>
        <v>13.207416046220848</v>
      </c>
      <c r="AP185" s="91">
        <f t="shared" si="38"/>
        <v>16.693435400624637</v>
      </c>
      <c r="AQ185" s="91">
        <f t="shared" si="38"/>
        <v>27.428112596624462</v>
      </c>
      <c r="AR185" s="91" t="e">
        <f t="shared" si="38"/>
        <v>#DIV/0!</v>
      </c>
      <c r="AS185" s="91" t="e">
        <f t="shared" si="38"/>
        <v>#DIV/0!</v>
      </c>
      <c r="AT185" s="91">
        <f t="shared" si="38"/>
        <v>8.7005229597276337</v>
      </c>
      <c r="AU185" s="91">
        <f t="shared" si="38"/>
        <v>1.5604757066447339</v>
      </c>
      <c r="AV185" s="91">
        <f t="shared" si="38"/>
        <v>17.615753832004859</v>
      </c>
      <c r="AW185" s="91">
        <f t="shared" si="38"/>
        <v>11.867948225952787</v>
      </c>
      <c r="AX185" s="91">
        <f t="shared" si="38"/>
        <v>7.9572491267460519</v>
      </c>
      <c r="AY185" s="91">
        <f t="shared" si="38"/>
        <v>15.344303526862314</v>
      </c>
      <c r="AZ185" s="91">
        <f t="shared" si="38"/>
        <v>14.66488788589032</v>
      </c>
      <c r="BA185" s="91">
        <f t="shared" si="38"/>
        <v>5.1666249729328229</v>
      </c>
      <c r="BB185" s="91">
        <f t="shared" si="38"/>
        <v>11.251536790095622</v>
      </c>
      <c r="BC185" s="91">
        <f t="shared" si="38"/>
        <v>0.72235714761966818</v>
      </c>
      <c r="BD185" s="91">
        <f t="shared" si="38"/>
        <v>8.5224551667323389</v>
      </c>
      <c r="BE185" s="91">
        <f t="shared" si="38"/>
        <v>6.2026637500327899</v>
      </c>
      <c r="BF185" s="91">
        <f t="shared" si="38"/>
        <v>6.3396910591808933</v>
      </c>
      <c r="BG185" s="91">
        <f t="shared" si="38"/>
        <v>18.502314002114225</v>
      </c>
      <c r="BH185" s="91">
        <f t="shared" si="38"/>
        <v>27.431796383031028</v>
      </c>
      <c r="BI185" s="91">
        <f t="shared" si="38"/>
        <v>7.5037415799664089</v>
      </c>
      <c r="BJ185" s="91">
        <f t="shared" si="38"/>
        <v>1.5904061257096955</v>
      </c>
      <c r="BK185" s="91">
        <f t="shared" si="38"/>
        <v>0.93675795587420763</v>
      </c>
      <c r="BL185" s="91">
        <f t="shared" si="38"/>
        <v>77.833580780411921</v>
      </c>
      <c r="BM185" s="91">
        <f t="shared" si="38"/>
        <v>7.8139687136975144</v>
      </c>
      <c r="BN185" s="91">
        <f t="shared" si="38"/>
        <v>3.2329543033466153</v>
      </c>
    </row>
    <row r="186" spans="1:66">
      <c r="A186" s="41" t="s">
        <v>67</v>
      </c>
      <c r="C186" s="91">
        <f t="shared" si="37"/>
        <v>1.1141912530008584</v>
      </c>
      <c r="D186" s="91">
        <f t="shared" si="38"/>
        <v>1.0194826199414424</v>
      </c>
      <c r="E186" s="91">
        <f t="shared" si="38"/>
        <v>1.6440504530970914</v>
      </c>
      <c r="F186" s="91">
        <f t="shared" si="38"/>
        <v>2.8006025610018481</v>
      </c>
      <c r="G186" s="91">
        <f t="shared" si="38"/>
        <v>0.84628539964808469</v>
      </c>
      <c r="H186" s="91">
        <f t="shared" si="38"/>
        <v>2.6036594146710481</v>
      </c>
      <c r="I186" s="91">
        <f t="shared" si="38"/>
        <v>1.4813240814529045</v>
      </c>
      <c r="J186" s="91">
        <f t="shared" si="38"/>
        <v>13.957993461149638</v>
      </c>
      <c r="K186" s="91">
        <f t="shared" si="38"/>
        <v>0.68035152408697341</v>
      </c>
      <c r="L186" s="91">
        <f t="shared" si="38"/>
        <v>34.042975194765503</v>
      </c>
      <c r="M186" s="91">
        <f t="shared" si="38"/>
        <v>0</v>
      </c>
      <c r="N186" s="91">
        <f t="shared" si="38"/>
        <v>0.62750329654363157</v>
      </c>
      <c r="O186" s="91"/>
      <c r="P186" s="91">
        <f t="shared" si="38"/>
        <v>5.7588862273392305</v>
      </c>
      <c r="Q186" s="91">
        <f t="shared" si="38"/>
        <v>3.3668468675180043</v>
      </c>
      <c r="R186" s="91">
        <f t="shared" si="38"/>
        <v>5.9914445197107646</v>
      </c>
      <c r="S186" s="91">
        <f t="shared" si="38"/>
        <v>3.7721286572137336</v>
      </c>
      <c r="T186" s="91">
        <f t="shared" si="38"/>
        <v>0.91872119317517309</v>
      </c>
      <c r="U186" s="91">
        <f t="shared" si="38"/>
        <v>27.024660146666374</v>
      </c>
      <c r="V186" s="91">
        <f t="shared" si="38"/>
        <v>5.3113853895964551</v>
      </c>
      <c r="W186" s="91">
        <f t="shared" si="38"/>
        <v>1.3743849687394492</v>
      </c>
      <c r="X186" s="91">
        <f t="shared" si="38"/>
        <v>3.1629415237046277</v>
      </c>
      <c r="Y186" s="91">
        <f t="shared" si="38"/>
        <v>12.970496556385658</v>
      </c>
      <c r="Z186" s="91">
        <f t="shared" si="38"/>
        <v>5.1659228459410063</v>
      </c>
      <c r="AA186" s="91"/>
      <c r="AB186" s="91">
        <f t="shared" si="38"/>
        <v>0.18360008215548873</v>
      </c>
      <c r="AC186" s="91">
        <f t="shared" si="38"/>
        <v>1.3059062331550459</v>
      </c>
      <c r="AD186" s="91">
        <f t="shared" si="38"/>
        <v>3.8962207279141081</v>
      </c>
      <c r="AE186" s="91">
        <f t="shared" si="38"/>
        <v>0.51877331942551319</v>
      </c>
      <c r="AF186" s="91">
        <f t="shared" si="38"/>
        <v>0.63521404976226203</v>
      </c>
      <c r="AG186" s="91">
        <f t="shared" si="38"/>
        <v>6.7442986410526711</v>
      </c>
      <c r="AH186" s="91">
        <f t="shared" si="38"/>
        <v>0.69454561580287155</v>
      </c>
      <c r="AI186" s="91">
        <f t="shared" si="38"/>
        <v>35.97267160713605</v>
      </c>
      <c r="AJ186" s="91">
        <f t="shared" si="38"/>
        <v>16.84096973236835</v>
      </c>
      <c r="AK186" s="91">
        <f t="shared" si="38"/>
        <v>1.3024746098038456</v>
      </c>
      <c r="AL186" s="91" t="e">
        <f t="shared" si="38"/>
        <v>#DIV/0!</v>
      </c>
      <c r="AM186" s="91">
        <f t="shared" si="38"/>
        <v>32.613071607710147</v>
      </c>
      <c r="AN186" s="91">
        <f t="shared" si="38"/>
        <v>4.251636205085684</v>
      </c>
      <c r="AO186" s="91">
        <f t="shared" si="38"/>
        <v>9.8204909131420042</v>
      </c>
      <c r="AP186" s="91">
        <f t="shared" si="38"/>
        <v>16.45441351774004</v>
      </c>
      <c r="AQ186" s="91">
        <f t="shared" si="38"/>
        <v>69.337538795582915</v>
      </c>
      <c r="AR186" s="91" t="e">
        <f t="shared" si="38"/>
        <v>#DIV/0!</v>
      </c>
      <c r="AS186" s="91" t="e">
        <f t="shared" si="38"/>
        <v>#DIV/0!</v>
      </c>
      <c r="AT186" s="91" t="e">
        <f t="shared" si="38"/>
        <v>#DIV/0!</v>
      </c>
      <c r="AU186" s="91">
        <f t="shared" si="38"/>
        <v>9.4361061970450605E-2</v>
      </c>
      <c r="AV186" s="91">
        <f t="shared" si="38"/>
        <v>7.9545035984690982</v>
      </c>
      <c r="AW186" s="91">
        <f t="shared" si="38"/>
        <v>4.4833286727603641</v>
      </c>
      <c r="AX186" s="91" t="e">
        <f t="shared" si="38"/>
        <v>#DIV/0!</v>
      </c>
      <c r="AY186" s="91">
        <f t="shared" si="38"/>
        <v>1.0150251095636953</v>
      </c>
      <c r="AZ186" s="91">
        <f t="shared" si="38"/>
        <v>3.0827552773584319</v>
      </c>
      <c r="BA186" s="91">
        <f t="shared" si="38"/>
        <v>6.5397295643020784E-2</v>
      </c>
      <c r="BB186" s="91" t="e">
        <f t="shared" si="38"/>
        <v>#DIV/0!</v>
      </c>
      <c r="BC186" s="91" t="e">
        <f t="shared" si="38"/>
        <v>#DIV/0!</v>
      </c>
      <c r="BD186" s="91" t="e">
        <f t="shared" si="38"/>
        <v>#DIV/0!</v>
      </c>
      <c r="BE186" s="91" t="e">
        <f t="shared" si="38"/>
        <v>#DIV/0!</v>
      </c>
      <c r="BF186" s="91" t="e">
        <f t="shared" si="38"/>
        <v>#DIV/0!</v>
      </c>
      <c r="BG186" s="91" t="e">
        <f t="shared" si="38"/>
        <v>#DIV/0!</v>
      </c>
      <c r="BH186" s="91">
        <f t="shared" si="38"/>
        <v>10.015457454088773</v>
      </c>
      <c r="BI186" s="91">
        <f t="shared" si="38"/>
        <v>42.092590366928633</v>
      </c>
      <c r="BJ186" s="91" t="e">
        <f t="shared" si="38"/>
        <v>#DIV/0!</v>
      </c>
      <c r="BK186" s="91" t="e">
        <f t="shared" si="38"/>
        <v>#DIV/0!</v>
      </c>
      <c r="BL186" s="91">
        <f t="shared" si="38"/>
        <v>147.42949047165445</v>
      </c>
      <c r="BM186" s="91">
        <f t="shared" si="38"/>
        <v>96.829253980066056</v>
      </c>
      <c r="BN186" s="91">
        <f t="shared" si="38"/>
        <v>43.743433879054336</v>
      </c>
    </row>
    <row r="188" spans="1:66">
      <c r="A188" s="41" t="s">
        <v>214</v>
      </c>
    </row>
    <row r="189" spans="1:66">
      <c r="A189" s="41" t="s">
        <v>117</v>
      </c>
      <c r="C189" s="96">
        <f>_xlfn.STDEV.S(C157,C165)</f>
        <v>0.5435826554460812</v>
      </c>
      <c r="D189" s="96">
        <f t="shared" ref="D189:BN193" si="39">_xlfn.STDEV.S(D157,D165)</f>
        <v>1.9436517761225319E-2</v>
      </c>
      <c r="E189" s="96">
        <f t="shared" si="39"/>
        <v>0.3091406771733119</v>
      </c>
      <c r="F189" s="96">
        <f t="shared" si="39"/>
        <v>3.8686474677654285E-2</v>
      </c>
      <c r="G189" s="96">
        <f t="shared" si="39"/>
        <v>4.1128480019056559E-3</v>
      </c>
      <c r="H189" s="96">
        <f t="shared" si="39"/>
        <v>0.11309623371537644</v>
      </c>
      <c r="I189" s="96">
        <f t="shared" si="39"/>
        <v>6.1236278219648214E-2</v>
      </c>
      <c r="J189" s="96">
        <f t="shared" si="39"/>
        <v>9.6717083515598899E-3</v>
      </c>
      <c r="K189" s="96">
        <f t="shared" si="39"/>
        <v>4.7633324489268752E-3</v>
      </c>
      <c r="L189" s="96">
        <f t="shared" si="39"/>
        <v>1.1744165511264866E-2</v>
      </c>
      <c r="M189" s="96">
        <f t="shared" si="39"/>
        <v>0</v>
      </c>
      <c r="N189" s="96">
        <f t="shared" si="39"/>
        <v>0.22089166120505566</v>
      </c>
      <c r="O189" s="96"/>
      <c r="P189" s="96">
        <f t="shared" si="39"/>
        <v>0.13358038305420472</v>
      </c>
      <c r="Q189" s="96">
        <f t="shared" si="39"/>
        <v>0.86015511096978925</v>
      </c>
      <c r="R189" s="96">
        <f t="shared" si="39"/>
        <v>3.3085467551400014</v>
      </c>
      <c r="S189" s="96">
        <f t="shared" si="39"/>
        <v>1.8057199239996435</v>
      </c>
      <c r="T189" s="96">
        <f t="shared" si="39"/>
        <v>5.7177056510159279</v>
      </c>
      <c r="U189" s="96">
        <f t="shared" si="39"/>
        <v>0.10401099814144668</v>
      </c>
      <c r="V189" s="96">
        <f t="shared" si="39"/>
        <v>2.833402105584224</v>
      </c>
      <c r="W189" s="96">
        <f t="shared" si="39"/>
        <v>3.1187313682066367</v>
      </c>
      <c r="X189" s="96">
        <f t="shared" si="39"/>
        <v>0.11963679383883671</v>
      </c>
      <c r="Y189" s="96">
        <f t="shared" si="39"/>
        <v>0.83850784404367562</v>
      </c>
      <c r="Z189" s="96">
        <f t="shared" si="39"/>
        <v>12.011639654534772</v>
      </c>
      <c r="AA189" s="96"/>
      <c r="AB189" s="96">
        <f t="shared" si="39"/>
        <v>8.578760890711537E-3</v>
      </c>
      <c r="AC189" s="96">
        <f t="shared" si="39"/>
        <v>0.93002926502341499</v>
      </c>
      <c r="AD189" s="96">
        <f t="shared" si="39"/>
        <v>3.2691102129173126</v>
      </c>
      <c r="AE189" s="96">
        <f t="shared" si="39"/>
        <v>8.2731493398826368E-4</v>
      </c>
      <c r="AF189" s="96">
        <f t="shared" si="39"/>
        <v>0.21775127052469739</v>
      </c>
      <c r="AG189" s="96">
        <f t="shared" si="39"/>
        <v>0.58239577240224094</v>
      </c>
      <c r="AH189" s="96">
        <f t="shared" si="39"/>
        <v>2.0817930744913089</v>
      </c>
      <c r="AI189" s="96">
        <f t="shared" si="39"/>
        <v>2.3168650670425324</v>
      </c>
      <c r="AJ189" s="96">
        <f t="shared" si="39"/>
        <v>32.322573631167458</v>
      </c>
      <c r="AK189" s="96">
        <f t="shared" si="39"/>
        <v>4.9115637021212152E-3</v>
      </c>
      <c r="AL189" s="96" t="e">
        <f t="shared" si="39"/>
        <v>#DIV/0!</v>
      </c>
      <c r="AM189" s="96">
        <f t="shared" si="39"/>
        <v>1.8578806411607824</v>
      </c>
      <c r="AN189" s="96">
        <f t="shared" si="39"/>
        <v>2.2813527502778128</v>
      </c>
      <c r="AO189" s="96">
        <f t="shared" si="39"/>
        <v>0.1088902016620418</v>
      </c>
      <c r="AP189" s="96">
        <f t="shared" si="39"/>
        <v>0.29738082789583081</v>
      </c>
      <c r="AQ189" s="96">
        <f t="shared" si="39"/>
        <v>0.58761719029587411</v>
      </c>
      <c r="AR189" s="96" t="e">
        <f t="shared" si="39"/>
        <v>#DIV/0!</v>
      </c>
      <c r="AS189" s="96" t="e">
        <f t="shared" si="39"/>
        <v>#DIV/0!</v>
      </c>
      <c r="AT189" s="96">
        <f t="shared" si="39"/>
        <v>1.8171230062932367E-3</v>
      </c>
      <c r="AU189" s="96">
        <f t="shared" si="39"/>
        <v>4.6215933532928029</v>
      </c>
      <c r="AV189" s="96">
        <f t="shared" si="39"/>
        <v>0.27567830656763681</v>
      </c>
      <c r="AW189" s="96">
        <f t="shared" si="39"/>
        <v>1.1728327631201314</v>
      </c>
      <c r="AX189" s="96">
        <f t="shared" si="39"/>
        <v>0.21978694609491969</v>
      </c>
      <c r="AY189" s="96">
        <f t="shared" si="39"/>
        <v>0.15222453364027608</v>
      </c>
      <c r="AZ189" s="96">
        <f t="shared" si="39"/>
        <v>7.6788968009733935E-2</v>
      </c>
      <c r="BA189" s="96">
        <f t="shared" si="39"/>
        <v>1.8046807553715116E-3</v>
      </c>
      <c r="BB189" s="96">
        <f t="shared" si="39"/>
        <v>0.14721072229759682</v>
      </c>
      <c r="BC189" s="96">
        <f t="shared" si="39"/>
        <v>2.4245277313324409E-3</v>
      </c>
      <c r="BD189" s="96">
        <f t="shared" si="39"/>
        <v>0.28971989160708339</v>
      </c>
      <c r="BE189" s="96">
        <f t="shared" si="39"/>
        <v>1.2908689667327441E-2</v>
      </c>
      <c r="BF189" s="96">
        <f t="shared" si="39"/>
        <v>7.7941165982766208E-2</v>
      </c>
      <c r="BG189" s="96">
        <f t="shared" si="39"/>
        <v>1.6877224653360674E-3</v>
      </c>
      <c r="BH189" s="96">
        <f t="shared" si="39"/>
        <v>6.279857750124597E-2</v>
      </c>
      <c r="BI189" s="96">
        <f t="shared" si="39"/>
        <v>2.2111087626347115E-2</v>
      </c>
      <c r="BJ189" s="96">
        <f t="shared" si="39"/>
        <v>8.2339897663405229E-2</v>
      </c>
      <c r="BK189" s="96">
        <f t="shared" si="39"/>
        <v>5.236455226446405E-2</v>
      </c>
      <c r="BL189" s="96">
        <f t="shared" si="39"/>
        <v>2.2460988103308792</v>
      </c>
      <c r="BM189" s="96">
        <f t="shared" si="39"/>
        <v>1.8108156138051699E-2</v>
      </c>
      <c r="BN189" s="96">
        <f t="shared" si="39"/>
        <v>3.1170822549621675E-2</v>
      </c>
    </row>
    <row r="190" spans="1:66">
      <c r="A190" s="41" t="s">
        <v>200</v>
      </c>
      <c r="C190" s="96">
        <f t="shared" ref="C190:R194" si="40">_xlfn.STDEV.S(C158,C166)</f>
        <v>0.35978245016241034</v>
      </c>
      <c r="D190" s="96">
        <f t="shared" si="40"/>
        <v>8.7910781926099513E-3</v>
      </c>
      <c r="E190" s="96">
        <f t="shared" si="40"/>
        <v>0.67856118602693793</v>
      </c>
      <c r="F190" s="96">
        <f t="shared" si="40"/>
        <v>1.2012061438586097</v>
      </c>
      <c r="G190" s="96">
        <f t="shared" si="40"/>
        <v>1.8905111466353396E-2</v>
      </c>
      <c r="H190" s="96">
        <f t="shared" si="40"/>
        <v>0.33670251955424285</v>
      </c>
      <c r="I190" s="96">
        <f t="shared" si="40"/>
        <v>0.26444395033458201</v>
      </c>
      <c r="J190" s="96">
        <f t="shared" si="40"/>
        <v>5.9124517584287148E-2</v>
      </c>
      <c r="K190" s="96">
        <f t="shared" si="40"/>
        <v>2.7188089442412029E-2</v>
      </c>
      <c r="L190" s="96">
        <f t="shared" si="40"/>
        <v>3.0308567359266388E-3</v>
      </c>
      <c r="M190" s="96">
        <f t="shared" si="40"/>
        <v>0</v>
      </c>
      <c r="N190" s="96">
        <f t="shared" si="40"/>
        <v>2.2424630064593662</v>
      </c>
      <c r="O190" s="96"/>
      <c r="P190" s="96">
        <f t="shared" si="40"/>
        <v>3.0076754428606054</v>
      </c>
      <c r="Q190" s="96">
        <f t="shared" si="40"/>
        <v>3.6640271502550967</v>
      </c>
      <c r="R190" s="96">
        <f t="shared" si="40"/>
        <v>286.46429014567889</v>
      </c>
      <c r="S190" s="96">
        <f t="shared" si="39"/>
        <v>0.1983258252101274</v>
      </c>
      <c r="T190" s="96">
        <f t="shared" si="39"/>
        <v>11.724378329979919</v>
      </c>
      <c r="U190" s="96">
        <f t="shared" si="39"/>
        <v>3.5649289584191206</v>
      </c>
      <c r="V190" s="96">
        <f t="shared" si="39"/>
        <v>2.1781917666755657</v>
      </c>
      <c r="W190" s="96">
        <f t="shared" si="39"/>
        <v>3.4177771343531749</v>
      </c>
      <c r="X190" s="96">
        <f t="shared" si="39"/>
        <v>1.8269099456988274</v>
      </c>
      <c r="Y190" s="96">
        <f t="shared" si="39"/>
        <v>16.358441131443541</v>
      </c>
      <c r="Z190" s="96">
        <f t="shared" si="39"/>
        <v>6.0251950904763998</v>
      </c>
      <c r="AA190" s="96"/>
      <c r="AB190" s="96">
        <f t="shared" si="39"/>
        <v>3.0841310789588767E-3</v>
      </c>
      <c r="AC190" s="96">
        <f t="shared" si="39"/>
        <v>0.70793409612051705</v>
      </c>
      <c r="AD190" s="96">
        <f t="shared" si="39"/>
        <v>76.389452678363241</v>
      </c>
      <c r="AE190" s="96">
        <f t="shared" si="39"/>
        <v>1.1876282654096793E-2</v>
      </c>
      <c r="AF190" s="96">
        <f t="shared" si="39"/>
        <v>1.2269801719962721</v>
      </c>
      <c r="AG190" s="96">
        <f t="shared" si="39"/>
        <v>2.6027413383191225</v>
      </c>
      <c r="AH190" s="96">
        <f t="shared" si="39"/>
        <v>2.3372000438558871</v>
      </c>
      <c r="AI190" s="96">
        <f t="shared" si="39"/>
        <v>5.2292858707919683</v>
      </c>
      <c r="AJ190" s="96">
        <f t="shared" si="39"/>
        <v>38.348578632632517</v>
      </c>
      <c r="AK190" s="96">
        <f t="shared" si="39"/>
        <v>0.68115596231700137</v>
      </c>
      <c r="AL190" s="96" t="e">
        <f t="shared" si="39"/>
        <v>#DIV/0!</v>
      </c>
      <c r="AM190" s="96">
        <f t="shared" si="39"/>
        <v>1.9475494177684736</v>
      </c>
      <c r="AN190" s="96">
        <f t="shared" si="39"/>
        <v>1.0548696743486885</v>
      </c>
      <c r="AO190" s="96">
        <f t="shared" si="39"/>
        <v>1.3673808903056166</v>
      </c>
      <c r="AP190" s="96">
        <f t="shared" si="39"/>
        <v>12.525412548212318</v>
      </c>
      <c r="AQ190" s="96" t="e">
        <f t="shared" si="39"/>
        <v>#DIV/0!</v>
      </c>
      <c r="AR190" s="96" t="e">
        <f t="shared" si="39"/>
        <v>#DIV/0!</v>
      </c>
      <c r="AS190" s="96" t="e">
        <f t="shared" si="39"/>
        <v>#DIV/0!</v>
      </c>
      <c r="AT190" s="96" t="e">
        <f t="shared" si="39"/>
        <v>#DIV/0!</v>
      </c>
      <c r="AU190" s="96">
        <f t="shared" si="39"/>
        <v>2.8104418637667092</v>
      </c>
      <c r="AV190" s="96">
        <f t="shared" si="39"/>
        <v>0.33388825603372974</v>
      </c>
      <c r="AW190" s="96" t="e">
        <f t="shared" si="39"/>
        <v>#DIV/0!</v>
      </c>
      <c r="AX190" s="96" t="e">
        <f t="shared" si="39"/>
        <v>#DIV/0!</v>
      </c>
      <c r="AY190" s="96" t="e">
        <f t="shared" si="39"/>
        <v>#DIV/0!</v>
      </c>
      <c r="AZ190" s="96" t="e">
        <f t="shared" si="39"/>
        <v>#DIV/0!</v>
      </c>
      <c r="BA190" s="96">
        <f t="shared" si="39"/>
        <v>5.4880092947040042E-2</v>
      </c>
      <c r="BB190" s="96" t="e">
        <f t="shared" si="39"/>
        <v>#DIV/0!</v>
      </c>
      <c r="BC190" s="96" t="e">
        <f t="shared" si="39"/>
        <v>#DIV/0!</v>
      </c>
      <c r="BD190" s="96" t="e">
        <f t="shared" si="39"/>
        <v>#DIV/0!</v>
      </c>
      <c r="BE190" s="96" t="e">
        <f t="shared" si="39"/>
        <v>#DIV/0!</v>
      </c>
      <c r="BF190" s="96" t="e">
        <f t="shared" si="39"/>
        <v>#DIV/0!</v>
      </c>
      <c r="BG190" s="96" t="e">
        <f t="shared" si="39"/>
        <v>#DIV/0!</v>
      </c>
      <c r="BH190" s="96">
        <f t="shared" si="39"/>
        <v>0.13055050871538129</v>
      </c>
      <c r="BI190" s="96" t="e">
        <f t="shared" si="39"/>
        <v>#DIV/0!</v>
      </c>
      <c r="BJ190" s="96" t="e">
        <f t="shared" si="39"/>
        <v>#DIV/0!</v>
      </c>
      <c r="BK190" s="96" t="e">
        <f t="shared" si="39"/>
        <v>#DIV/0!</v>
      </c>
      <c r="BL190" s="96" t="e">
        <f t="shared" si="39"/>
        <v>#DIV/0!</v>
      </c>
      <c r="BM190" s="96">
        <f t="shared" si="39"/>
        <v>2.3708583266403776E-2</v>
      </c>
      <c r="BN190" s="96">
        <f t="shared" si="39"/>
        <v>0.14825964449680848</v>
      </c>
    </row>
    <row r="191" spans="1:66">
      <c r="A191" s="41" t="s">
        <v>76</v>
      </c>
      <c r="C191" s="96">
        <f t="shared" si="40"/>
        <v>0.1552675510541979</v>
      </c>
      <c r="D191" s="96" t="e">
        <f t="shared" si="39"/>
        <v>#DIV/0!</v>
      </c>
      <c r="E191" s="96">
        <f t="shared" si="39"/>
        <v>2.4303659858810264E-2</v>
      </c>
      <c r="F191" s="96">
        <f t="shared" si="39"/>
        <v>3.7628864368620521E-2</v>
      </c>
      <c r="G191" s="96">
        <f t="shared" si="39"/>
        <v>7.2093680952871686E-3</v>
      </c>
      <c r="H191" s="96">
        <f t="shared" si="39"/>
        <v>0.37471734184111544</v>
      </c>
      <c r="I191" s="96">
        <f t="shared" si="39"/>
        <v>1.3371618965238091E-2</v>
      </c>
      <c r="J191" s="96">
        <f t="shared" si="39"/>
        <v>1.6761906767764317E-2</v>
      </c>
      <c r="K191" s="96">
        <f t="shared" si="39"/>
        <v>7.1410086838893938E-3</v>
      </c>
      <c r="L191" s="96" t="e">
        <f t="shared" si="39"/>
        <v>#DIV/0!</v>
      </c>
      <c r="M191" s="96">
        <f t="shared" si="39"/>
        <v>0</v>
      </c>
      <c r="N191" s="96">
        <f t="shared" si="39"/>
        <v>0.49009275272002323</v>
      </c>
      <c r="O191" s="96"/>
      <c r="P191" s="96">
        <f t="shared" si="39"/>
        <v>0.79191655731666111</v>
      </c>
      <c r="Q191" s="96">
        <f t="shared" si="39"/>
        <v>3.0540715456241525</v>
      </c>
      <c r="R191" s="96">
        <f t="shared" si="39"/>
        <v>7.8715900104881484</v>
      </c>
      <c r="S191" s="96">
        <f t="shared" si="39"/>
        <v>4.7702059479544605</v>
      </c>
      <c r="T191" s="96">
        <f t="shared" si="39"/>
        <v>23.717484623635176</v>
      </c>
      <c r="U191" s="96">
        <f t="shared" si="39"/>
        <v>1.0197338179864279</v>
      </c>
      <c r="V191" s="96">
        <f t="shared" si="39"/>
        <v>0.26691398930773064</v>
      </c>
      <c r="W191" s="96" t="e">
        <f t="shared" si="39"/>
        <v>#DIV/0!</v>
      </c>
      <c r="X191" s="96" t="e">
        <f t="shared" si="39"/>
        <v>#DIV/0!</v>
      </c>
      <c r="Y191" s="96">
        <f t="shared" si="39"/>
        <v>2.4829298029543296</v>
      </c>
      <c r="Z191" s="96">
        <f t="shared" si="39"/>
        <v>0.65915348629224491</v>
      </c>
      <c r="AA191" s="96"/>
      <c r="AB191" s="96" t="e">
        <f t="shared" si="39"/>
        <v>#DIV/0!</v>
      </c>
      <c r="AC191" s="96">
        <f t="shared" si="39"/>
        <v>2.2551798998789421</v>
      </c>
      <c r="AD191" s="96">
        <f t="shared" si="39"/>
        <v>6.9819723574358257</v>
      </c>
      <c r="AE191" s="96">
        <f t="shared" si="39"/>
        <v>6.6770679133883216E-3</v>
      </c>
      <c r="AF191" s="96">
        <f t="shared" si="39"/>
        <v>0.28395965834618053</v>
      </c>
      <c r="AG191" s="96">
        <f t="shared" si="39"/>
        <v>3.0862198723904974</v>
      </c>
      <c r="AH191" s="96">
        <f t="shared" si="39"/>
        <v>48.937728955071044</v>
      </c>
      <c r="AI191" s="96">
        <f t="shared" si="39"/>
        <v>0.74258091418511962</v>
      </c>
      <c r="AJ191" s="96">
        <f t="shared" si="39"/>
        <v>45.146308661376096</v>
      </c>
      <c r="AK191" s="96">
        <f t="shared" si="39"/>
        <v>0.58935101612334562</v>
      </c>
      <c r="AL191" s="96" t="e">
        <f t="shared" si="39"/>
        <v>#DIV/0!</v>
      </c>
      <c r="AM191" s="96" t="e">
        <f t="shared" si="39"/>
        <v>#DIV/0!</v>
      </c>
      <c r="AN191" s="96" t="e">
        <f t="shared" si="39"/>
        <v>#DIV/0!</v>
      </c>
      <c r="AO191" s="96" t="e">
        <f t="shared" si="39"/>
        <v>#DIV/0!</v>
      </c>
      <c r="AP191" s="96">
        <f t="shared" si="39"/>
        <v>1.2144396332319318</v>
      </c>
      <c r="AQ191" s="96">
        <f t="shared" si="39"/>
        <v>0.37530530333011719</v>
      </c>
      <c r="AR191" s="96" t="e">
        <f t="shared" si="39"/>
        <v>#DIV/0!</v>
      </c>
      <c r="AS191" s="96" t="e">
        <f t="shared" si="39"/>
        <v>#DIV/0!</v>
      </c>
      <c r="AT191" s="96" t="e">
        <f t="shared" si="39"/>
        <v>#DIV/0!</v>
      </c>
      <c r="AU191" s="96">
        <f t="shared" si="39"/>
        <v>2.7804738298518581</v>
      </c>
      <c r="AV191" s="96">
        <f t="shared" si="39"/>
        <v>5.1955660697175249E-2</v>
      </c>
      <c r="AW191" s="96">
        <f t="shared" si="39"/>
        <v>0.11038445971204465</v>
      </c>
      <c r="AX191" s="96">
        <f t="shared" si="39"/>
        <v>7.4981603077021557E-3</v>
      </c>
      <c r="AY191" s="96">
        <f t="shared" si="39"/>
        <v>2.3604921412281793E-2</v>
      </c>
      <c r="AZ191" s="96">
        <f t="shared" si="39"/>
        <v>5.4622584633098386E-3</v>
      </c>
      <c r="BA191" s="96">
        <f t="shared" si="39"/>
        <v>3.7802578353364756E-4</v>
      </c>
      <c r="BB191" s="96">
        <f t="shared" si="39"/>
        <v>2.5294623776605171E-3</v>
      </c>
      <c r="BC191" s="96">
        <f t="shared" si="39"/>
        <v>1.2447907776007979E-3</v>
      </c>
      <c r="BD191" s="96">
        <f t="shared" si="39"/>
        <v>4.0814203410087522E-3</v>
      </c>
      <c r="BE191" s="96" t="e">
        <f t="shared" si="39"/>
        <v>#DIV/0!</v>
      </c>
      <c r="BF191" s="96">
        <f t="shared" si="39"/>
        <v>1.0677312395916996E-4</v>
      </c>
      <c r="BG191" s="96" t="e">
        <f t="shared" si="39"/>
        <v>#DIV/0!</v>
      </c>
      <c r="BH191" s="96">
        <f t="shared" si="39"/>
        <v>7.1161812245051845E-3</v>
      </c>
      <c r="BI191" s="96" t="e">
        <f t="shared" si="39"/>
        <v>#DIV/0!</v>
      </c>
      <c r="BJ191" s="96">
        <f t="shared" si="39"/>
        <v>7.7201776948590997E-2</v>
      </c>
      <c r="BK191" s="96" t="e">
        <f t="shared" si="39"/>
        <v>#DIV/0!</v>
      </c>
      <c r="BL191" s="96">
        <f t="shared" si="39"/>
        <v>6.6217721630995137E-3</v>
      </c>
      <c r="BM191" s="96">
        <f t="shared" si="39"/>
        <v>2.1152957937839344E-2</v>
      </c>
      <c r="BN191" s="96">
        <f t="shared" si="39"/>
        <v>1.2319780027256977E-2</v>
      </c>
    </row>
    <row r="192" spans="1:66">
      <c r="A192" s="41" t="s">
        <v>80</v>
      </c>
      <c r="C192" s="96">
        <f t="shared" si="40"/>
        <v>4.4362548522254061E-2</v>
      </c>
      <c r="D192" s="96">
        <f t="shared" si="39"/>
        <v>4.3863558096061597E-3</v>
      </c>
      <c r="E192" s="96">
        <f t="shared" si="39"/>
        <v>7.4315692428825195E-3</v>
      </c>
      <c r="F192" s="96">
        <f t="shared" si="39"/>
        <v>4.3135709347211344E-2</v>
      </c>
      <c r="G192" s="96">
        <f t="shared" si="39"/>
        <v>3.8836065894819771E-3</v>
      </c>
      <c r="H192" s="96">
        <f t="shared" si="39"/>
        <v>1.3873978892377946E-2</v>
      </c>
      <c r="I192" s="96">
        <f t="shared" si="39"/>
        <v>4.1462348185504752E-3</v>
      </c>
      <c r="J192" s="96">
        <f t="shared" si="39"/>
        <v>4.5963747729482626E-2</v>
      </c>
      <c r="K192" s="96">
        <f t="shared" si="39"/>
        <v>2.0695849124249134E-2</v>
      </c>
      <c r="L192" s="96">
        <f t="shared" si="39"/>
        <v>3.1068720300794586E-3</v>
      </c>
      <c r="M192" s="96">
        <f t="shared" si="39"/>
        <v>0</v>
      </c>
      <c r="N192" s="96">
        <f t="shared" si="39"/>
        <v>7.5844373796362427E-2</v>
      </c>
      <c r="O192" s="96"/>
      <c r="P192" s="96">
        <f t="shared" si="39"/>
        <v>0.39518812979448126</v>
      </c>
      <c r="Q192" s="96">
        <f t="shared" si="39"/>
        <v>6.8378482390066012E-2</v>
      </c>
      <c r="R192" s="96">
        <f t="shared" si="39"/>
        <v>6.697836393020979</v>
      </c>
      <c r="S192" s="96">
        <f t="shared" si="39"/>
        <v>2.5735866417447331</v>
      </c>
      <c r="T192" s="96">
        <f t="shared" si="39"/>
        <v>0.64426396326672219</v>
      </c>
      <c r="U192" s="96">
        <f t="shared" si="39"/>
        <v>14.376954681533242</v>
      </c>
      <c r="V192" s="96">
        <f t="shared" si="39"/>
        <v>4.3193437431040165</v>
      </c>
      <c r="W192" s="96">
        <f t="shared" si="39"/>
        <v>1.46354134923666</v>
      </c>
      <c r="X192" s="96">
        <f t="shared" si="39"/>
        <v>1.2701232925965378</v>
      </c>
      <c r="Y192" s="96">
        <f t="shared" si="39"/>
        <v>4.6207341557328387</v>
      </c>
      <c r="Z192" s="96">
        <f t="shared" si="39"/>
        <v>5.0248031016318002</v>
      </c>
      <c r="AA192" s="96"/>
      <c r="AB192" s="96">
        <f t="shared" si="39"/>
        <v>1.6762782571300822E-3</v>
      </c>
      <c r="AC192" s="96">
        <f t="shared" si="39"/>
        <v>0.56804668074168463</v>
      </c>
      <c r="AD192" s="96">
        <f t="shared" si="39"/>
        <v>7.2214616742645159</v>
      </c>
      <c r="AE192" s="96">
        <f t="shared" si="39"/>
        <v>4.8296893078516373E-3</v>
      </c>
      <c r="AF192" s="96">
        <f t="shared" si="39"/>
        <v>0.18724243021392542</v>
      </c>
      <c r="AG192" s="96">
        <f t="shared" si="39"/>
        <v>2.485736588558189</v>
      </c>
      <c r="AH192" s="96">
        <f t="shared" si="39"/>
        <v>2.0812150668274598</v>
      </c>
      <c r="AI192" s="96">
        <f t="shared" si="39"/>
        <v>12.669145334169215</v>
      </c>
      <c r="AJ192" s="96">
        <f t="shared" si="39"/>
        <v>4.8052294339493962</v>
      </c>
      <c r="AK192" s="96">
        <f t="shared" si="39"/>
        <v>0.43559191227547034</v>
      </c>
      <c r="AL192" s="96" t="e">
        <f t="shared" si="39"/>
        <v>#DIV/0!</v>
      </c>
      <c r="AM192" s="96">
        <f t="shared" si="39"/>
        <v>15.57835155027643</v>
      </c>
      <c r="AN192" s="96">
        <f t="shared" si="39"/>
        <v>2.1274425859610093</v>
      </c>
      <c r="AO192" s="96">
        <f t="shared" si="39"/>
        <v>0.31802209103502727</v>
      </c>
      <c r="AP192" s="96">
        <f t="shared" si="39"/>
        <v>1.7870052616213614</v>
      </c>
      <c r="AQ192" s="96">
        <f t="shared" si="39"/>
        <v>0.58123274478847653</v>
      </c>
      <c r="AR192" s="96" t="e">
        <f t="shared" si="39"/>
        <v>#DIV/0!</v>
      </c>
      <c r="AS192" s="96" t="e">
        <f t="shared" si="39"/>
        <v>#DIV/0!</v>
      </c>
      <c r="AT192" s="96">
        <f t="shared" si="39"/>
        <v>0.1534840841565189</v>
      </c>
      <c r="AU192" s="96">
        <f t="shared" si="39"/>
        <v>3.2024904874375419</v>
      </c>
      <c r="AV192" s="96">
        <f t="shared" si="39"/>
        <v>2.1226348877126147</v>
      </c>
      <c r="AW192" s="96">
        <f t="shared" si="39"/>
        <v>3.2136304745044511</v>
      </c>
      <c r="AX192" s="96" t="e">
        <f t="shared" si="39"/>
        <v>#DIV/0!</v>
      </c>
      <c r="AY192" s="96">
        <f t="shared" si="39"/>
        <v>2.2186211181186106</v>
      </c>
      <c r="AZ192" s="96">
        <f t="shared" si="39"/>
        <v>1.010226838176904</v>
      </c>
      <c r="BA192" s="96">
        <f t="shared" si="39"/>
        <v>3.123560592459846E-2</v>
      </c>
      <c r="BB192" s="96">
        <f t="shared" si="39"/>
        <v>0.17922036154540322</v>
      </c>
      <c r="BC192" s="96">
        <f t="shared" si="39"/>
        <v>0.22552131882904861</v>
      </c>
      <c r="BD192" s="96">
        <f t="shared" si="39"/>
        <v>6.8934795793785489E-2</v>
      </c>
      <c r="BE192" s="96" t="e">
        <f t="shared" si="39"/>
        <v>#DIV/0!</v>
      </c>
      <c r="BF192" s="96" t="e">
        <f t="shared" si="39"/>
        <v>#DIV/0!</v>
      </c>
      <c r="BG192" s="96">
        <f t="shared" si="39"/>
        <v>5.6185424229813541E-2</v>
      </c>
      <c r="BH192" s="96">
        <f t="shared" si="39"/>
        <v>0.16511873143562356</v>
      </c>
      <c r="BI192" s="96">
        <f t="shared" si="39"/>
        <v>1.0417783061921376E-2</v>
      </c>
      <c r="BJ192" s="96">
        <f t="shared" si="39"/>
        <v>0.23786004751024725</v>
      </c>
      <c r="BK192" s="96">
        <f t="shared" si="39"/>
        <v>0.12185075123075909</v>
      </c>
      <c r="BL192" s="96">
        <f t="shared" si="39"/>
        <v>7.2482432233221621</v>
      </c>
      <c r="BM192" s="96">
        <f t="shared" si="39"/>
        <v>1.3193459708192621</v>
      </c>
      <c r="BN192" s="96">
        <f t="shared" si="39"/>
        <v>0.94815692605653912</v>
      </c>
    </row>
    <row r="193" spans="1:66">
      <c r="A193" s="41" t="s">
        <v>190</v>
      </c>
      <c r="C193" s="96">
        <f t="shared" si="40"/>
        <v>6.0381477409925631E-2</v>
      </c>
      <c r="D193" s="96">
        <f t="shared" si="39"/>
        <v>9.3993939452077443E-3</v>
      </c>
      <c r="E193" s="96">
        <f t="shared" si="39"/>
        <v>7.0384232888182153E-3</v>
      </c>
      <c r="F193" s="96">
        <f t="shared" si="39"/>
        <v>0.33600632947772907</v>
      </c>
      <c r="G193" s="96">
        <f t="shared" si="39"/>
        <v>5.6169942277244471E-3</v>
      </c>
      <c r="H193" s="96">
        <f t="shared" si="39"/>
        <v>6.5078547331678713E-2</v>
      </c>
      <c r="I193" s="96">
        <f t="shared" si="39"/>
        <v>0.20250890042926667</v>
      </c>
      <c r="J193" s="96">
        <f t="shared" si="39"/>
        <v>1.9377829799213422E-4</v>
      </c>
      <c r="K193" s="96">
        <f t="shared" si="39"/>
        <v>1.0258959556311635E-2</v>
      </c>
      <c r="L193" s="96">
        <f t="shared" si="39"/>
        <v>5.7124043428910141E-3</v>
      </c>
      <c r="M193" s="96">
        <f t="shared" si="39"/>
        <v>0</v>
      </c>
      <c r="N193" s="96">
        <f t="shared" si="39"/>
        <v>0.43696228584832514</v>
      </c>
      <c r="O193" s="96"/>
      <c r="P193" s="96">
        <f t="shared" si="39"/>
        <v>6.3395394192896424</v>
      </c>
      <c r="Q193" s="96">
        <f t="shared" si="39"/>
        <v>12.006972655942384</v>
      </c>
      <c r="R193" s="96">
        <f t="shared" si="39"/>
        <v>1.0367855625494291</v>
      </c>
      <c r="S193" s="96">
        <f t="shared" si="39"/>
        <v>2.160248623380558</v>
      </c>
      <c r="T193" s="96">
        <f t="shared" si="39"/>
        <v>9.3963488425090276</v>
      </c>
      <c r="U193" s="96">
        <f t="shared" si="39"/>
        <v>1.786228921708346</v>
      </c>
      <c r="V193" s="96">
        <f t="shared" ref="D193:BN194" si="41">_xlfn.STDEV.S(V161,V169)</f>
        <v>11.183592615867211</v>
      </c>
      <c r="W193" s="96">
        <f t="shared" si="41"/>
        <v>20.297328937744606</v>
      </c>
      <c r="X193" s="96">
        <f t="shared" si="41"/>
        <v>1.7180388426751465</v>
      </c>
      <c r="Y193" s="96">
        <f t="shared" si="41"/>
        <v>4.9810323759507247</v>
      </c>
      <c r="Z193" s="96">
        <f t="shared" si="41"/>
        <v>0.39370643933756294</v>
      </c>
      <c r="AA193" s="96"/>
      <c r="AB193" s="96">
        <f t="shared" si="41"/>
        <v>1.7729606853165793E-2</v>
      </c>
      <c r="AC193" s="96">
        <f t="shared" si="41"/>
        <v>3.2188929311936678</v>
      </c>
      <c r="AD193" s="96">
        <f t="shared" si="41"/>
        <v>6.8990145466190826</v>
      </c>
      <c r="AE193" s="96">
        <f t="shared" si="41"/>
        <v>1.2077949508091186E-2</v>
      </c>
      <c r="AF193" s="96">
        <f t="shared" si="41"/>
        <v>0.45283271284245424</v>
      </c>
      <c r="AG193" s="96">
        <f t="shared" si="41"/>
        <v>0.26053913374462062</v>
      </c>
      <c r="AH193" s="96">
        <f t="shared" si="41"/>
        <v>3.6318014763374205</v>
      </c>
      <c r="AI193" s="96">
        <f t="shared" si="41"/>
        <v>0.60476572040423016</v>
      </c>
      <c r="AJ193" s="96">
        <f t="shared" si="41"/>
        <v>29.999768105467862</v>
      </c>
      <c r="AK193" s="96">
        <f t="shared" si="41"/>
        <v>0.60977019647577191</v>
      </c>
      <c r="AL193" s="96" t="e">
        <f t="shared" si="41"/>
        <v>#DIV/0!</v>
      </c>
      <c r="AM193" s="96">
        <f t="shared" si="41"/>
        <v>1.4534898792447768</v>
      </c>
      <c r="AN193" s="96">
        <f t="shared" si="41"/>
        <v>10.329171438682774</v>
      </c>
      <c r="AO193" s="96">
        <f t="shared" si="41"/>
        <v>1.691105042670159</v>
      </c>
      <c r="AP193" s="96">
        <f t="shared" si="41"/>
        <v>20.44187796511109</v>
      </c>
      <c r="AQ193" s="96">
        <f t="shared" si="41"/>
        <v>4.594531341119283</v>
      </c>
      <c r="AR193" s="96" t="e">
        <f t="shared" si="41"/>
        <v>#DIV/0!</v>
      </c>
      <c r="AS193" s="96" t="e">
        <f t="shared" si="41"/>
        <v>#DIV/0!</v>
      </c>
      <c r="AT193" s="96">
        <f t="shared" si="41"/>
        <v>4.6718750471703749E-2</v>
      </c>
      <c r="AU193" s="96">
        <f t="shared" si="41"/>
        <v>0.94150143807292386</v>
      </c>
      <c r="AV193" s="96">
        <f t="shared" si="41"/>
        <v>1.5351253056845373</v>
      </c>
      <c r="AW193" s="96">
        <f t="shared" si="41"/>
        <v>2.8467683921833666</v>
      </c>
      <c r="AX193" s="96">
        <f t="shared" si="41"/>
        <v>0.25613473002455889</v>
      </c>
      <c r="AY193" s="96">
        <f t="shared" si="41"/>
        <v>2.6577398772259411</v>
      </c>
      <c r="AZ193" s="96">
        <f t="shared" si="41"/>
        <v>0.59791800071387491</v>
      </c>
      <c r="BA193" s="96">
        <f t="shared" si="41"/>
        <v>6.9284864672044214E-2</v>
      </c>
      <c r="BB193" s="96">
        <f t="shared" si="41"/>
        <v>0.41689328368820039</v>
      </c>
      <c r="BC193" s="96">
        <f t="shared" si="41"/>
        <v>3.7029354412019123E-3</v>
      </c>
      <c r="BD193" s="96">
        <f t="shared" si="41"/>
        <v>0.23310370430823574</v>
      </c>
      <c r="BE193" s="96">
        <f t="shared" si="41"/>
        <v>2.9116038754772734E-2</v>
      </c>
      <c r="BF193" s="96">
        <f t="shared" si="41"/>
        <v>6.7958088482264478E-2</v>
      </c>
      <c r="BG193" s="96">
        <f t="shared" si="41"/>
        <v>2.3416099908840443E-2</v>
      </c>
      <c r="BH193" s="96">
        <f t="shared" si="41"/>
        <v>0.20419985059017789</v>
      </c>
      <c r="BI193" s="96">
        <f t="shared" si="41"/>
        <v>8.5507895712393922E-3</v>
      </c>
      <c r="BJ193" s="96">
        <f t="shared" si="41"/>
        <v>6.0479413926972078E-2</v>
      </c>
      <c r="BK193" s="96">
        <f t="shared" si="41"/>
        <v>7.5440344183737773E-3</v>
      </c>
      <c r="BL193" s="96">
        <f t="shared" si="41"/>
        <v>5.0203341847131888</v>
      </c>
      <c r="BM193" s="96">
        <f t="shared" si="41"/>
        <v>7.6919976388977254E-2</v>
      </c>
      <c r="BN193" s="96">
        <f t="shared" si="41"/>
        <v>7.5856783890975331E-3</v>
      </c>
    </row>
    <row r="194" spans="1:66">
      <c r="A194" s="41" t="s">
        <v>67</v>
      </c>
      <c r="C194" s="96">
        <f t="shared" si="40"/>
        <v>0.59116780407378866</v>
      </c>
      <c r="D194" s="96">
        <f t="shared" si="41"/>
        <v>2.0537705239661321E-3</v>
      </c>
      <c r="E194" s="96">
        <f t="shared" si="41"/>
        <v>0.26815101763170585</v>
      </c>
      <c r="F194" s="96">
        <f t="shared" si="41"/>
        <v>0.2545751027473277</v>
      </c>
      <c r="G194" s="96">
        <f t="shared" si="41"/>
        <v>1.5324843223198477E-3</v>
      </c>
      <c r="H194" s="96">
        <f t="shared" si="41"/>
        <v>0.19893701633369704</v>
      </c>
      <c r="I194" s="96">
        <f t="shared" si="41"/>
        <v>0.17215551976695934</v>
      </c>
      <c r="J194" s="96">
        <f t="shared" si="41"/>
        <v>0.31252142507140784</v>
      </c>
      <c r="K194" s="96">
        <f t="shared" si="41"/>
        <v>1.7091009732833899E-3</v>
      </c>
      <c r="L194" s="96">
        <f t="shared" si="41"/>
        <v>8.2314229047637903E-3</v>
      </c>
      <c r="M194" s="96">
        <f t="shared" si="41"/>
        <v>0</v>
      </c>
      <c r="N194" s="96">
        <f t="shared" si="41"/>
        <v>0.63297490858477923</v>
      </c>
      <c r="O194" s="96"/>
      <c r="P194" s="96">
        <f t="shared" si="41"/>
        <v>2.2812735920125311</v>
      </c>
      <c r="Q194" s="96">
        <f t="shared" si="41"/>
        <v>7.2348222305556549</v>
      </c>
      <c r="R194" s="96">
        <f t="shared" si="41"/>
        <v>1.7243784911082218</v>
      </c>
      <c r="S194" s="96">
        <f t="shared" si="41"/>
        <v>2.2477898698758643</v>
      </c>
      <c r="T194" s="96">
        <f t="shared" si="41"/>
        <v>1.1096742528876835</v>
      </c>
      <c r="U194" s="96">
        <f t="shared" si="41"/>
        <v>4.6772414838553535</v>
      </c>
      <c r="V194" s="96">
        <f t="shared" si="41"/>
        <v>3.4810053675672461</v>
      </c>
      <c r="W194" s="96">
        <f t="shared" si="41"/>
        <v>3.5390075364795686</v>
      </c>
      <c r="X194" s="96">
        <f t="shared" si="41"/>
        <v>0.21656240742316363</v>
      </c>
      <c r="Y194" s="96">
        <f t="shared" si="41"/>
        <v>2.732593667368524</v>
      </c>
      <c r="Z194" s="96">
        <f t="shared" si="41"/>
        <v>4.9838691301130513</v>
      </c>
      <c r="AA194" s="96"/>
      <c r="AB194" s="96">
        <f t="shared" si="41"/>
        <v>3.6672406529518524E-4</v>
      </c>
      <c r="AC194" s="96">
        <f t="shared" si="41"/>
        <v>2.8467067910692445</v>
      </c>
      <c r="AD194" s="96">
        <f t="shared" si="41"/>
        <v>1.1375268519789468</v>
      </c>
      <c r="AE194" s="96">
        <f t="shared" si="41"/>
        <v>9.303790827555335E-4</v>
      </c>
      <c r="AF194" s="96">
        <f t="shared" si="41"/>
        <v>5.6852934842226269E-2</v>
      </c>
      <c r="AG194" s="96">
        <f t="shared" si="41"/>
        <v>4.1075812693868983</v>
      </c>
      <c r="AH194" s="96">
        <f t="shared" si="41"/>
        <v>0.83756818637521235</v>
      </c>
      <c r="AI194" s="96">
        <f t="shared" si="41"/>
        <v>6.7542100061310499</v>
      </c>
      <c r="AJ194" s="96">
        <f t="shared" si="41"/>
        <v>12.999939523143249</v>
      </c>
      <c r="AK194" s="96">
        <f t="shared" si="41"/>
        <v>0.20649414992839879</v>
      </c>
      <c r="AL194" s="96" t="e">
        <f t="shared" si="41"/>
        <v>#DIV/0!</v>
      </c>
      <c r="AM194" s="96">
        <f t="shared" si="41"/>
        <v>1.5900939400107947</v>
      </c>
      <c r="AN194" s="96">
        <f t="shared" si="41"/>
        <v>10.731622832080165</v>
      </c>
      <c r="AO194" s="96">
        <f t="shared" si="41"/>
        <v>0.64279762447611655</v>
      </c>
      <c r="AP194" s="96">
        <f t="shared" si="41"/>
        <v>3.3900785424965054</v>
      </c>
      <c r="AQ194" s="96">
        <f t="shared" si="41"/>
        <v>0.93052383607325717</v>
      </c>
      <c r="AR194" s="96" t="e">
        <f t="shared" si="41"/>
        <v>#DIV/0!</v>
      </c>
      <c r="AS194" s="96" t="e">
        <f t="shared" si="41"/>
        <v>#DIV/0!</v>
      </c>
      <c r="AT194" s="96" t="e">
        <f t="shared" si="41"/>
        <v>#DIV/0!</v>
      </c>
      <c r="AU194" s="96">
        <f t="shared" si="41"/>
        <v>9.4298143093409129E-2</v>
      </c>
      <c r="AV194" s="96">
        <f t="shared" si="41"/>
        <v>0.22592740654215399</v>
      </c>
      <c r="AW194" s="96">
        <f t="shared" si="41"/>
        <v>0.26073395316271775</v>
      </c>
      <c r="AX194" s="96" t="e">
        <f t="shared" si="41"/>
        <v>#DIV/0!</v>
      </c>
      <c r="AY194" s="96">
        <f t="shared" si="41"/>
        <v>3.0233756204430418E-2</v>
      </c>
      <c r="AZ194" s="96">
        <f t="shared" si="41"/>
        <v>2.4135918498208252E-2</v>
      </c>
      <c r="BA194" s="96">
        <f t="shared" si="41"/>
        <v>4.1181252861375439E-4</v>
      </c>
      <c r="BB194" s="96" t="e">
        <f t="shared" si="41"/>
        <v>#DIV/0!</v>
      </c>
      <c r="BC194" s="96" t="e">
        <f t="shared" si="41"/>
        <v>#DIV/0!</v>
      </c>
      <c r="BD194" s="96" t="e">
        <f t="shared" si="41"/>
        <v>#DIV/0!</v>
      </c>
      <c r="BE194" s="96" t="e">
        <f t="shared" si="41"/>
        <v>#DIV/0!</v>
      </c>
      <c r="BF194" s="96" t="e">
        <f t="shared" si="41"/>
        <v>#DIV/0!</v>
      </c>
      <c r="BG194" s="96" t="e">
        <f t="shared" si="41"/>
        <v>#DIV/0!</v>
      </c>
      <c r="BH194" s="96">
        <f t="shared" si="41"/>
        <v>7.5451689210820724E-2</v>
      </c>
      <c r="BI194" s="96">
        <f t="shared" si="41"/>
        <v>6.4875627464654848E-2</v>
      </c>
      <c r="BJ194" s="96" t="e">
        <f t="shared" si="41"/>
        <v>#DIV/0!</v>
      </c>
      <c r="BK194" s="96" t="e">
        <f t="shared" si="41"/>
        <v>#DIV/0!</v>
      </c>
      <c r="BL194" s="96">
        <f t="shared" si="41"/>
        <v>5.0527028432147878</v>
      </c>
      <c r="BM194" s="96">
        <f t="shared" si="41"/>
        <v>1.8425313535089232</v>
      </c>
      <c r="BN194" s="96">
        <f t="shared" si="41"/>
        <v>0.20045676313834671</v>
      </c>
    </row>
    <row r="197" spans="1:66">
      <c r="A197" s="95" t="s">
        <v>224</v>
      </c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</row>
    <row r="198" spans="1:66">
      <c r="A198" s="95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</row>
    <row r="199" spans="1:66">
      <c r="A199" s="90" t="s">
        <v>204</v>
      </c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</row>
    <row r="200" spans="1:66">
      <c r="A200" s="41" t="s">
        <v>117</v>
      </c>
      <c r="C200" s="91">
        <v>53.016385729937085</v>
      </c>
      <c r="D200" s="91">
        <v>1.2728868408109266</v>
      </c>
      <c r="E200" s="91">
        <v>14.464098913157853</v>
      </c>
      <c r="F200" s="91">
        <v>9.1504331105065972</v>
      </c>
      <c r="G200" s="91">
        <v>0.15105530477062726</v>
      </c>
      <c r="H200" s="91">
        <v>7.6731317198860003</v>
      </c>
      <c r="I200" s="91">
        <v>9.2962167372194457</v>
      </c>
      <c r="J200" s="91">
        <v>2.7909023970832103</v>
      </c>
      <c r="K200" s="91">
        <v>1.4662837682957726</v>
      </c>
      <c r="L200" s="91">
        <v>0.27035396058273198</v>
      </c>
      <c r="M200" s="91">
        <v>0.78</v>
      </c>
      <c r="N200" s="91">
        <v>100.33174848225026</v>
      </c>
      <c r="P200" s="91">
        <v>29.027899699761427</v>
      </c>
      <c r="Q200" s="91">
        <v>209.23327265709665</v>
      </c>
      <c r="R200" s="91">
        <v>415.04823783822769</v>
      </c>
      <c r="S200" s="91">
        <v>40.434324780617374</v>
      </c>
      <c r="T200" s="91">
        <v>145.32383864992099</v>
      </c>
      <c r="U200" s="91">
        <v>47.445654065814701</v>
      </c>
      <c r="V200" s="91">
        <v>82.165957197843127</v>
      </c>
      <c r="W200" s="91">
        <v>446.29154957048473</v>
      </c>
      <c r="X200" s="91">
        <v>24.19476419795657</v>
      </c>
      <c r="Y200" s="91">
        <v>142.03216694690107</v>
      </c>
      <c r="Z200" s="91">
        <v>507.48693269754449</v>
      </c>
      <c r="AB200" s="91">
        <v>1.2729925999999998</v>
      </c>
      <c r="AC200" s="91">
        <v>202.60223270588233</v>
      </c>
      <c r="AD200" s="91">
        <v>419.64386939876061</v>
      </c>
      <c r="AE200" s="91">
        <v>0.14585339999999999</v>
      </c>
      <c r="AF200" s="91">
        <v>9.3008828000000001</v>
      </c>
      <c r="AG200" s="91">
        <v>37.348034584367667</v>
      </c>
      <c r="AH200" s="91">
        <v>133.62297597684801</v>
      </c>
      <c r="AI200" s="91">
        <v>57.335475181850242</v>
      </c>
      <c r="AJ200" s="91">
        <v>79.942162421052998</v>
      </c>
      <c r="AK200" s="91">
        <v>18.236015279069768</v>
      </c>
      <c r="AL200" s="91" t="s">
        <v>203</v>
      </c>
      <c r="AM200" s="91">
        <v>36.201487614494987</v>
      </c>
      <c r="AN200" s="91">
        <v>450.80358717251789</v>
      </c>
      <c r="AO200" s="91">
        <v>23.696121456427953</v>
      </c>
      <c r="AP200" s="91">
        <v>140.5346849268839</v>
      </c>
      <c r="AQ200" s="91">
        <v>25.635734543130994</v>
      </c>
      <c r="AR200" s="92" t="s">
        <v>203</v>
      </c>
      <c r="AS200" s="92" t="s">
        <v>203</v>
      </c>
      <c r="AT200" s="91">
        <v>0.93639842212618851</v>
      </c>
      <c r="AU200" s="91">
        <v>495.255654789061</v>
      </c>
      <c r="AV200" s="91">
        <v>37.265213641025639</v>
      </c>
      <c r="AW200" s="91">
        <v>64.20947995854921</v>
      </c>
      <c r="AX200" s="91">
        <v>7.3966438343558281</v>
      </c>
      <c r="AY200" s="91">
        <v>25.458979799331104</v>
      </c>
      <c r="AZ200" s="91">
        <v>4.9355510747861784</v>
      </c>
      <c r="BA200" s="91">
        <v>1.560829630252101</v>
      </c>
      <c r="BB200" s="91">
        <v>5.1012598547945203</v>
      </c>
      <c r="BC200" s="91">
        <v>0.71253799284009545</v>
      </c>
      <c r="BD200" s="91">
        <v>4.2155457999999992</v>
      </c>
      <c r="BE200" s="91">
        <v>0.74811879999999997</v>
      </c>
      <c r="BF200" s="91">
        <v>2.1769489278350513</v>
      </c>
      <c r="BG200" s="91">
        <v>0.33040259999999999</v>
      </c>
      <c r="BH200" s="91">
        <v>2.3030685592022544</v>
      </c>
      <c r="BI200" s="91">
        <v>0.33337084728340677</v>
      </c>
      <c r="BJ200" s="91">
        <v>3.5922415317073173</v>
      </c>
      <c r="BK200" s="91">
        <v>1.7195453069279214</v>
      </c>
      <c r="BL200" s="91">
        <v>9.160578935179359</v>
      </c>
      <c r="BM200" s="91">
        <v>8.9854168019464709</v>
      </c>
      <c r="BN200" s="91">
        <v>1.624752126382593</v>
      </c>
    </row>
    <row r="201" spans="1:66">
      <c r="A201" s="41" t="s">
        <v>190</v>
      </c>
      <c r="C201" s="91">
        <v>38.933101222796601</v>
      </c>
      <c r="D201" s="91">
        <v>3.8078977969077199</v>
      </c>
      <c r="E201" s="91">
        <v>8.5129284454684164</v>
      </c>
      <c r="F201" s="91">
        <v>18.015286207155199</v>
      </c>
      <c r="G201" s="91">
        <v>0.17426132427930432</v>
      </c>
      <c r="H201" s="91">
        <v>13.7655056935986</v>
      </c>
      <c r="I201" s="91">
        <v>14.72512476401065</v>
      </c>
      <c r="J201" s="91">
        <v>0.74679470244643165</v>
      </c>
      <c r="K201" s="91">
        <v>0.18757257187992282</v>
      </c>
      <c r="L201" s="91">
        <v>7.7790148745609994E-2</v>
      </c>
      <c r="M201" s="91">
        <v>1.02</v>
      </c>
      <c r="N201" s="91">
        <v>99.966262877288443</v>
      </c>
      <c r="P201" s="91">
        <v>56.666680289372657</v>
      </c>
      <c r="Q201" s="91">
        <v>523.45281880226798</v>
      </c>
      <c r="R201" s="91">
        <v>440.90749459959932</v>
      </c>
      <c r="S201" s="91">
        <v>83.686032514293771</v>
      </c>
      <c r="T201" s="91">
        <v>178.88482309414067</v>
      </c>
      <c r="U201" s="91">
        <v>139.244120168617</v>
      </c>
      <c r="V201" s="91">
        <v>199.00411168473255</v>
      </c>
      <c r="W201" s="91">
        <v>261.98651160541857</v>
      </c>
      <c r="X201" s="91">
        <v>13.790030930925001</v>
      </c>
      <c r="Y201" s="91">
        <v>111.876297802049</v>
      </c>
      <c r="Z201" s="91">
        <v>53.213670105143002</v>
      </c>
      <c r="AB201" s="91">
        <v>3.8335449777777799</v>
      </c>
      <c r="AC201" s="91">
        <v>534.52220654773998</v>
      </c>
      <c r="AD201" s="91">
        <v>462.45510562801701</v>
      </c>
      <c r="AE201" s="91">
        <v>0.16566534901960786</v>
      </c>
      <c r="AF201" s="91">
        <v>18.284380788732399</v>
      </c>
      <c r="AG201" s="91">
        <v>89.824011245563426</v>
      </c>
      <c r="AH201" s="91">
        <v>187.049796806264</v>
      </c>
      <c r="AI201" s="91">
        <v>129.55689819385</v>
      </c>
      <c r="AJ201" s="91">
        <v>190.72454956998885</v>
      </c>
      <c r="AK201" s="91">
        <v>19.061050090003711</v>
      </c>
      <c r="AL201" s="91" t="s">
        <v>203</v>
      </c>
      <c r="AM201" s="91">
        <v>7.0900345537173379</v>
      </c>
      <c r="AN201" s="91">
        <v>270.36987880660132</v>
      </c>
      <c r="AO201" s="91">
        <v>13.530940740240752</v>
      </c>
      <c r="AP201" s="91">
        <v>110.10366415047282</v>
      </c>
      <c r="AQ201" s="91">
        <v>19.365203611905695</v>
      </c>
      <c r="AR201" s="92" t="s">
        <v>203</v>
      </c>
      <c r="AS201" s="92" t="s">
        <v>203</v>
      </c>
      <c r="AT201" s="91">
        <v>0.4616373704875702</v>
      </c>
      <c r="AU201" s="91">
        <v>59.655714288948197</v>
      </c>
      <c r="AV201" s="91">
        <v>9.0877789973892789</v>
      </c>
      <c r="AW201" s="91">
        <v>25.424985045919463</v>
      </c>
      <c r="AX201" s="91">
        <v>4.0071040947678718</v>
      </c>
      <c r="AY201" s="91">
        <v>17.954914347883062</v>
      </c>
      <c r="AZ201" s="91">
        <v>4.4900633824838803</v>
      </c>
      <c r="BA201" s="91">
        <v>1.4009424558521011</v>
      </c>
      <c r="BB201" s="91">
        <v>3.8979634497243034</v>
      </c>
      <c r="BC201" s="91">
        <v>0.4933537941616814</v>
      </c>
      <c r="BD201" s="91">
        <v>2.8446212687439143</v>
      </c>
      <c r="BE201" s="91">
        <v>0.43998462566844909</v>
      </c>
      <c r="BF201" s="91">
        <v>1.1349095641986879</v>
      </c>
      <c r="BG201" s="91">
        <v>0.13887465335413415</v>
      </c>
      <c r="BH201" s="91">
        <v>0.82728271259261554</v>
      </c>
      <c r="BI201" s="91">
        <v>0.12015359488285805</v>
      </c>
      <c r="BJ201" s="91">
        <v>3.417920399958438</v>
      </c>
      <c r="BK201" s="91">
        <v>0.77329268155144404</v>
      </c>
      <c r="BL201" s="91">
        <v>12.111774448790976</v>
      </c>
      <c r="BM201" s="91">
        <v>3.1589797331315035</v>
      </c>
      <c r="BN201" s="91">
        <v>0.2717479356468982</v>
      </c>
    </row>
    <row r="202" spans="1:66"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 t="s">
        <v>203</v>
      </c>
      <c r="AM202" s="91"/>
      <c r="AN202" s="91"/>
      <c r="AO202" s="91"/>
      <c r="AP202" s="91"/>
      <c r="AQ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  <c r="BH202" s="91"/>
      <c r="BI202" s="91"/>
      <c r="BJ202" s="91"/>
      <c r="BK202" s="91"/>
      <c r="BL202" s="91"/>
      <c r="BM202" s="91"/>
      <c r="BN202" s="91"/>
    </row>
    <row r="203" spans="1:66">
      <c r="A203" s="41" t="s">
        <v>116</v>
      </c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</row>
    <row r="204" spans="1:66">
      <c r="A204" s="41" t="s">
        <v>117</v>
      </c>
      <c r="C204" s="91">
        <v>52.16</v>
      </c>
      <c r="D204" s="91">
        <v>1.3</v>
      </c>
      <c r="E204" s="91">
        <v>14.51</v>
      </c>
      <c r="F204" s="91">
        <v>9.1</v>
      </c>
      <c r="G204" s="91">
        <v>0.15</v>
      </c>
      <c r="H204" s="91">
        <v>7.75</v>
      </c>
      <c r="I204" s="91">
        <v>9.23</v>
      </c>
      <c r="J204" s="91">
        <v>2.74</v>
      </c>
      <c r="K204" s="91">
        <v>1.42</v>
      </c>
      <c r="L204" s="91">
        <v>0.25</v>
      </c>
      <c r="M204" s="91">
        <v>0.78</v>
      </c>
      <c r="N204" s="91">
        <v>99.39</v>
      </c>
      <c r="P204" s="91">
        <v>27.9</v>
      </c>
      <c r="Q204" s="91">
        <v>206</v>
      </c>
      <c r="R204" s="91">
        <v>415</v>
      </c>
      <c r="S204" s="91">
        <v>39.5</v>
      </c>
      <c r="T204" s="91">
        <v>134</v>
      </c>
      <c r="U204" s="91">
        <v>55</v>
      </c>
      <c r="V204" s="91">
        <v>82</v>
      </c>
      <c r="W204" s="91">
        <v>443</v>
      </c>
      <c r="X204" s="91">
        <v>24</v>
      </c>
      <c r="Y204" s="91">
        <v>146</v>
      </c>
      <c r="Z204" s="91">
        <v>497</v>
      </c>
      <c r="AB204" s="91">
        <v>1.3</v>
      </c>
      <c r="AC204" s="91">
        <v>206</v>
      </c>
      <c r="AD204" s="91">
        <v>415</v>
      </c>
      <c r="AE204" s="91">
        <v>0.15</v>
      </c>
      <c r="AF204" s="91">
        <v>9.1</v>
      </c>
      <c r="AG204" s="91">
        <v>39.5</v>
      </c>
      <c r="AH204" s="91">
        <v>134</v>
      </c>
      <c r="AI204" s="91">
        <v>55</v>
      </c>
      <c r="AJ204" s="91">
        <v>82</v>
      </c>
      <c r="AK204" s="91">
        <v>18</v>
      </c>
      <c r="AL204" s="91" t="s">
        <v>203</v>
      </c>
      <c r="AM204" s="91">
        <v>42</v>
      </c>
      <c r="AN204" s="91">
        <v>443</v>
      </c>
      <c r="AO204" s="91">
        <v>24</v>
      </c>
      <c r="AP204" s="91">
        <v>146</v>
      </c>
      <c r="AQ204" s="91">
        <v>27</v>
      </c>
      <c r="AR204" s="92" t="s">
        <v>203</v>
      </c>
      <c r="AS204" s="92" t="s">
        <v>203</v>
      </c>
      <c r="AT204" s="91">
        <v>1.2</v>
      </c>
      <c r="AU204" s="91">
        <v>497</v>
      </c>
      <c r="AV204" s="91">
        <v>38.1</v>
      </c>
      <c r="AW204" s="91">
        <v>66.099999999999994</v>
      </c>
      <c r="AX204" s="91">
        <v>7.3</v>
      </c>
      <c r="AY204" s="91">
        <v>25.5</v>
      </c>
      <c r="AZ204" s="91">
        <v>5.0199999999999996</v>
      </c>
      <c r="BA204" s="91">
        <v>1.47</v>
      </c>
      <c r="BB204" s="91">
        <v>4.54</v>
      </c>
      <c r="BC204" s="91">
        <v>0.69</v>
      </c>
      <c r="BD204" s="91">
        <v>4.1900000000000004</v>
      </c>
      <c r="BE204" s="91">
        <v>0.72</v>
      </c>
      <c r="BF204" s="91">
        <v>2.1800000000000002</v>
      </c>
      <c r="BG204" s="91">
        <v>0.31</v>
      </c>
      <c r="BH204" s="91">
        <v>2.1</v>
      </c>
      <c r="BI204" s="91">
        <v>0.32</v>
      </c>
      <c r="BJ204" s="91">
        <v>3.48</v>
      </c>
      <c r="BK204" s="91">
        <v>1.6</v>
      </c>
      <c r="BL204" s="91">
        <v>7.2</v>
      </c>
      <c r="BM204" s="91">
        <v>8.8000000000000007</v>
      </c>
      <c r="BN204" s="91">
        <v>1.6</v>
      </c>
    </row>
    <row r="205" spans="1:66">
      <c r="A205" s="41" t="s">
        <v>190</v>
      </c>
      <c r="C205" s="91">
        <v>39.119999999999997</v>
      </c>
      <c r="D205" s="91">
        <v>3.74</v>
      </c>
      <c r="E205" s="91">
        <v>8.4700000000000006</v>
      </c>
      <c r="F205" s="91">
        <v>17.940000000000001</v>
      </c>
      <c r="G205" s="91">
        <v>0.17</v>
      </c>
      <c r="H205" s="91">
        <v>13.55</v>
      </c>
      <c r="I205" s="91">
        <v>14.7</v>
      </c>
      <c r="J205" s="91">
        <v>0.74</v>
      </c>
      <c r="K205" s="91">
        <v>0.18</v>
      </c>
      <c r="L205" s="91">
        <v>0.08</v>
      </c>
      <c r="M205" s="91">
        <v>1.02</v>
      </c>
      <c r="N205" s="91">
        <v>99.71</v>
      </c>
      <c r="P205" s="91">
        <v>55</v>
      </c>
      <c r="Q205" s="91">
        <v>526</v>
      </c>
      <c r="R205" s="91">
        <v>430</v>
      </c>
      <c r="S205" s="91">
        <v>87</v>
      </c>
      <c r="T205" s="91">
        <v>193</v>
      </c>
      <c r="U205" s="91">
        <v>134</v>
      </c>
      <c r="V205" s="91">
        <v>191</v>
      </c>
      <c r="W205" s="91">
        <v>266</v>
      </c>
      <c r="X205" s="91">
        <v>14</v>
      </c>
      <c r="Y205" s="91">
        <v>108</v>
      </c>
      <c r="Z205" s="91">
        <v>61</v>
      </c>
      <c r="AB205" s="91">
        <v>3.77</v>
      </c>
      <c r="AC205" s="91">
        <v>526</v>
      </c>
      <c r="AD205" s="91">
        <v>430</v>
      </c>
      <c r="AE205" s="91">
        <v>0.17</v>
      </c>
      <c r="AF205" s="91">
        <v>17.940000000000001</v>
      </c>
      <c r="AG205" s="91">
        <v>87</v>
      </c>
      <c r="AH205" s="91">
        <v>193</v>
      </c>
      <c r="AI205" s="91">
        <v>134</v>
      </c>
      <c r="AJ205" s="91">
        <v>191</v>
      </c>
      <c r="AK205" s="91">
        <v>17</v>
      </c>
      <c r="AL205" s="91" t="s">
        <v>203</v>
      </c>
      <c r="AM205" s="91">
        <v>8.5</v>
      </c>
      <c r="AN205" s="91">
        <v>266</v>
      </c>
      <c r="AO205" s="91">
        <v>14</v>
      </c>
      <c r="AP205" s="91">
        <v>108</v>
      </c>
      <c r="AQ205" s="91">
        <v>20</v>
      </c>
      <c r="AR205" s="92" t="s">
        <v>203</v>
      </c>
      <c r="AS205" s="92" t="s">
        <v>203</v>
      </c>
      <c r="AT205" s="91">
        <v>0.56999999999999995</v>
      </c>
      <c r="AU205" s="91">
        <v>61</v>
      </c>
      <c r="AV205" s="91">
        <v>9.8000000000000007</v>
      </c>
      <c r="AW205" s="91">
        <v>26</v>
      </c>
      <c r="AX205" s="91">
        <v>3.4</v>
      </c>
      <c r="AY205" s="91">
        <v>19.2</v>
      </c>
      <c r="AZ205" s="91">
        <v>4.5</v>
      </c>
      <c r="BA205" s="91">
        <v>1.39</v>
      </c>
      <c r="BB205" s="91">
        <v>4</v>
      </c>
      <c r="BC205" s="91">
        <v>0.51</v>
      </c>
      <c r="BD205" s="91">
        <v>2.9</v>
      </c>
      <c r="BE205" s="91">
        <v>0.49</v>
      </c>
      <c r="BF205" s="91">
        <v>1.1200000000000001</v>
      </c>
      <c r="BG205" s="91">
        <v>0.11</v>
      </c>
      <c r="BH205" s="91">
        <v>0.6</v>
      </c>
      <c r="BI205" s="91">
        <v>0.12</v>
      </c>
      <c r="BJ205" s="91">
        <v>3.76</v>
      </c>
      <c r="BK205" s="91">
        <v>0.8</v>
      </c>
      <c r="BL205" s="91">
        <v>10</v>
      </c>
      <c r="BM205" s="91">
        <v>0.93</v>
      </c>
      <c r="BN205" s="91">
        <v>0.24</v>
      </c>
    </row>
    <row r="207" spans="1:66">
      <c r="A207" s="17" t="s">
        <v>205</v>
      </c>
      <c r="B207" s="19" t="s">
        <v>206</v>
      </c>
    </row>
    <row r="208" spans="1:66">
      <c r="A208" s="41" t="s">
        <v>117</v>
      </c>
      <c r="C208" s="91">
        <f>100*(C204-C200)/C204</f>
        <v>-1.6418438073947241</v>
      </c>
      <c r="D208" s="91">
        <f t="shared" ref="D208:BN208" si="42">100*(D204-D200)/D204</f>
        <v>2.0856276299287249</v>
      </c>
      <c r="E208" s="91">
        <f t="shared" si="42"/>
        <v>0.31634105335731605</v>
      </c>
      <c r="F208" s="91">
        <f t="shared" si="42"/>
        <v>-0.55421000556700661</v>
      </c>
      <c r="G208" s="91">
        <f t="shared" si="42"/>
        <v>-0.70353651375150894</v>
      </c>
      <c r="H208" s="91">
        <f t="shared" si="42"/>
        <v>0.99184877566451235</v>
      </c>
      <c r="I208" s="91">
        <f t="shared" si="42"/>
        <v>-0.71740777052486804</v>
      </c>
      <c r="J208" s="91">
        <f t="shared" si="42"/>
        <v>-1.8577517183653318</v>
      </c>
      <c r="K208" s="91">
        <f t="shared" si="42"/>
        <v>-3.2594203025191995</v>
      </c>
      <c r="L208" s="91">
        <f t="shared" si="42"/>
        <v>-8.1415842330927912</v>
      </c>
      <c r="M208" s="91">
        <f t="shared" si="42"/>
        <v>0</v>
      </c>
      <c r="N208" s="91">
        <f t="shared" si="42"/>
        <v>-0.94752840552395767</v>
      </c>
      <c r="O208" s="91"/>
      <c r="P208" s="91">
        <f t="shared" si="42"/>
        <v>-4.0426512536251922</v>
      </c>
      <c r="Q208" s="91">
        <f t="shared" si="42"/>
        <v>-1.5695498335420623</v>
      </c>
      <c r="R208" s="91">
        <f t="shared" si="42"/>
        <v>-1.1623575476552291E-2</v>
      </c>
      <c r="S208" s="91">
        <f t="shared" si="42"/>
        <v>-2.3653791914363889</v>
      </c>
      <c r="T208" s="91">
        <f t="shared" si="42"/>
        <v>-8.4506258581499889</v>
      </c>
      <c r="U208" s="91">
        <f t="shared" si="42"/>
        <v>13.735174425791454</v>
      </c>
      <c r="V208" s="91">
        <f t="shared" si="42"/>
        <v>-0.20238682663796018</v>
      </c>
      <c r="W208" s="91">
        <f t="shared" si="42"/>
        <v>-0.74301344706201644</v>
      </c>
      <c r="X208" s="91">
        <f t="shared" si="42"/>
        <v>-0.81151749148570629</v>
      </c>
      <c r="Y208" s="91">
        <f t="shared" si="42"/>
        <v>2.7176938719855674</v>
      </c>
      <c r="Z208" s="91">
        <f t="shared" si="42"/>
        <v>-2.1100468204314868</v>
      </c>
      <c r="AA208" s="91"/>
      <c r="AB208" s="91">
        <f t="shared" si="42"/>
        <v>2.0774923076923257</v>
      </c>
      <c r="AC208" s="91">
        <f t="shared" si="42"/>
        <v>1.6494015990862478</v>
      </c>
      <c r="AD208" s="91">
        <f t="shared" si="42"/>
        <v>-1.1190046744001481</v>
      </c>
      <c r="AE208" s="91">
        <f t="shared" si="42"/>
        <v>2.7644000000000002</v>
      </c>
      <c r="AF208" s="91">
        <f t="shared" si="42"/>
        <v>-2.2075032967033019</v>
      </c>
      <c r="AG208" s="91">
        <f t="shared" si="42"/>
        <v>5.448013710461602</v>
      </c>
      <c r="AH208" s="91">
        <f t="shared" si="42"/>
        <v>0.28136121130745467</v>
      </c>
      <c r="AI208" s="91">
        <f t="shared" si="42"/>
        <v>-4.2463185124549856</v>
      </c>
      <c r="AJ208" s="91">
        <f t="shared" si="42"/>
        <v>2.5095580231060994</v>
      </c>
      <c r="AK208" s="91">
        <f t="shared" si="42"/>
        <v>-1.311195994832046</v>
      </c>
      <c r="AL208" s="91" t="e">
        <f t="shared" si="42"/>
        <v>#VALUE!</v>
      </c>
      <c r="AM208" s="91">
        <f t="shared" si="42"/>
        <v>13.805981870250031</v>
      </c>
      <c r="AN208" s="91">
        <f t="shared" si="42"/>
        <v>-1.7615320931191634</v>
      </c>
      <c r="AO208" s="91">
        <f t="shared" si="42"/>
        <v>1.2661605982168627</v>
      </c>
      <c r="AP208" s="91">
        <f t="shared" si="42"/>
        <v>3.7433664884356861</v>
      </c>
      <c r="AQ208" s="91">
        <f t="shared" si="42"/>
        <v>5.0528350254407641</v>
      </c>
      <c r="AR208" s="91" t="e">
        <f t="shared" si="42"/>
        <v>#VALUE!</v>
      </c>
      <c r="AS208" s="91" t="e">
        <f t="shared" si="42"/>
        <v>#VALUE!</v>
      </c>
      <c r="AT208" s="91">
        <f t="shared" si="42"/>
        <v>21.966798156150954</v>
      </c>
      <c r="AU208" s="91">
        <f t="shared" si="42"/>
        <v>0.3509748915370226</v>
      </c>
      <c r="AV208" s="91">
        <f t="shared" si="42"/>
        <v>2.1910403122686679</v>
      </c>
      <c r="AW208" s="91">
        <f t="shared" si="42"/>
        <v>2.8600908342674503</v>
      </c>
      <c r="AX208" s="91">
        <f t="shared" si="42"/>
        <v>-1.3238881418606609</v>
      </c>
      <c r="AY208" s="91">
        <f t="shared" si="42"/>
        <v>0.16086353203488715</v>
      </c>
      <c r="AZ208" s="91">
        <f t="shared" si="42"/>
        <v>1.6822495062514182</v>
      </c>
      <c r="BA208" s="91">
        <f t="shared" si="42"/>
        <v>-6.178886411707551</v>
      </c>
      <c r="BB208" s="91">
        <f t="shared" si="42"/>
        <v>-12.362551867720711</v>
      </c>
      <c r="BC208" s="91">
        <f t="shared" si="42"/>
        <v>-3.2663757739268844</v>
      </c>
      <c r="BD208" s="91">
        <f t="shared" si="42"/>
        <v>-0.6096849642004496</v>
      </c>
      <c r="BE208" s="91">
        <f t="shared" si="42"/>
        <v>-3.905388888888889</v>
      </c>
      <c r="BF208" s="91">
        <f t="shared" si="42"/>
        <v>0.1399574387591202</v>
      </c>
      <c r="BG208" s="91">
        <f t="shared" si="42"/>
        <v>-6.5814838709677392</v>
      </c>
      <c r="BH208" s="91">
        <f t="shared" si="42"/>
        <v>-9.6699313905835371</v>
      </c>
      <c r="BI208" s="91">
        <f t="shared" si="42"/>
        <v>-4.1783897760646127</v>
      </c>
      <c r="BJ208" s="91">
        <f t="shared" si="42"/>
        <v>-3.2253313708999229</v>
      </c>
      <c r="BK208" s="91">
        <f t="shared" si="42"/>
        <v>-7.4715816829950814</v>
      </c>
      <c r="BL208" s="91">
        <f t="shared" si="42"/>
        <v>-27.230262988602203</v>
      </c>
      <c r="BM208" s="91">
        <f t="shared" si="42"/>
        <v>-2.1070091130280697</v>
      </c>
      <c r="BN208" s="91">
        <f t="shared" si="42"/>
        <v>-1.5470078989120588</v>
      </c>
    </row>
    <row r="209" spans="1:66">
      <c r="A209" s="41" t="s">
        <v>190</v>
      </c>
      <c r="C209" s="91">
        <f>100*(C205-C201)/C205</f>
        <v>0.47775761043812909</v>
      </c>
      <c r="D209" s="91">
        <f t="shared" ref="D209:BN209" si="43">100*(D205-D201)/D205</f>
        <v>-1.8154491151796708</v>
      </c>
      <c r="E209" s="91">
        <f t="shared" si="43"/>
        <v>-0.50682934437326788</v>
      </c>
      <c r="F209" s="91">
        <f t="shared" si="43"/>
        <v>-0.41965555827869599</v>
      </c>
      <c r="G209" s="91">
        <f t="shared" si="43"/>
        <v>-2.5066613407672427</v>
      </c>
      <c r="H209" s="91">
        <f t="shared" si="43"/>
        <v>-1.5904479232368949</v>
      </c>
      <c r="I209" s="91">
        <f t="shared" si="43"/>
        <v>-0.17091676197721242</v>
      </c>
      <c r="J209" s="91">
        <f t="shared" si="43"/>
        <v>-0.91820303330157504</v>
      </c>
      <c r="K209" s="91">
        <f t="shared" si="43"/>
        <v>-4.206984377734905</v>
      </c>
      <c r="L209" s="91">
        <f t="shared" si="43"/>
        <v>2.7623140679875098</v>
      </c>
      <c r="M209" s="91">
        <f t="shared" si="43"/>
        <v>0</v>
      </c>
      <c r="N209" s="91">
        <f t="shared" si="43"/>
        <v>-0.25700820107155697</v>
      </c>
      <c r="O209" s="91"/>
      <c r="P209" s="91">
        <f t="shared" si="43"/>
        <v>-3.0303277988593762</v>
      </c>
      <c r="Q209" s="91">
        <f t="shared" si="43"/>
        <v>0.48425498055741745</v>
      </c>
      <c r="R209" s="91">
        <f t="shared" si="43"/>
        <v>-2.5366266510696089</v>
      </c>
      <c r="S209" s="91">
        <f t="shared" si="43"/>
        <v>3.8091580295473895</v>
      </c>
      <c r="T209" s="91">
        <f t="shared" si="43"/>
        <v>7.3135631636576841</v>
      </c>
      <c r="U209" s="91">
        <f t="shared" si="43"/>
        <v>-3.9135225138932848</v>
      </c>
      <c r="V209" s="91">
        <f t="shared" si="43"/>
        <v>-4.1906343899123293</v>
      </c>
      <c r="W209" s="91">
        <f t="shared" si="43"/>
        <v>1.5088302235268531</v>
      </c>
      <c r="X209" s="91">
        <f t="shared" si="43"/>
        <v>1.4997790648214224</v>
      </c>
      <c r="Y209" s="91">
        <f t="shared" si="43"/>
        <v>-3.5891646315268475</v>
      </c>
      <c r="Z209" s="91">
        <f t="shared" si="43"/>
        <v>12.764475237470489</v>
      </c>
      <c r="AA209" s="91"/>
      <c r="AB209" s="91">
        <f t="shared" si="43"/>
        <v>-1.6855431771294402</v>
      </c>
      <c r="AC209" s="91">
        <f t="shared" si="43"/>
        <v>-1.6201913588859285</v>
      </c>
      <c r="AD209" s="91">
        <f t="shared" si="43"/>
        <v>-7.5476989832597692</v>
      </c>
      <c r="AE209" s="91">
        <f t="shared" si="43"/>
        <v>2.5497946943483245</v>
      </c>
      <c r="AF209" s="91">
        <f t="shared" si="43"/>
        <v>-1.9196253552530531</v>
      </c>
      <c r="AG209" s="91">
        <f t="shared" si="43"/>
        <v>-3.2459899374292256</v>
      </c>
      <c r="AH209" s="91">
        <f t="shared" si="43"/>
        <v>3.0830068361326433</v>
      </c>
      <c r="AI209" s="91">
        <f t="shared" si="43"/>
        <v>3.3157476165298485</v>
      </c>
      <c r="AJ209" s="91">
        <f t="shared" si="43"/>
        <v>0.14421488482259046</v>
      </c>
      <c r="AK209" s="91">
        <f t="shared" si="43"/>
        <v>-12.123824058845358</v>
      </c>
      <c r="AL209" s="91" t="e">
        <f t="shared" si="43"/>
        <v>#VALUE!</v>
      </c>
      <c r="AM209" s="91">
        <f t="shared" si="43"/>
        <v>16.587828779796023</v>
      </c>
      <c r="AN209" s="91">
        <f t="shared" si="43"/>
        <v>-1.642811581429068</v>
      </c>
      <c r="AO209" s="91">
        <f t="shared" si="43"/>
        <v>3.350423283994632</v>
      </c>
      <c r="AP209" s="91">
        <f t="shared" si="43"/>
        <v>-1.9478371763637257</v>
      </c>
      <c r="AQ209" s="91">
        <f t="shared" si="43"/>
        <v>3.1739819404715242</v>
      </c>
      <c r="AR209" s="91" t="e">
        <f t="shared" si="43"/>
        <v>#VALUE!</v>
      </c>
      <c r="AS209" s="91" t="e">
        <f t="shared" si="43"/>
        <v>#VALUE!</v>
      </c>
      <c r="AT209" s="91">
        <f t="shared" si="43"/>
        <v>19.010987633759608</v>
      </c>
      <c r="AU209" s="91">
        <f t="shared" si="43"/>
        <v>2.2037470672980382</v>
      </c>
      <c r="AV209" s="91">
        <f t="shared" si="43"/>
        <v>7.2675612511298144</v>
      </c>
      <c r="AW209" s="91">
        <f t="shared" si="43"/>
        <v>2.2115959772328333</v>
      </c>
      <c r="AX209" s="91">
        <f t="shared" si="43"/>
        <v>-17.85600278729035</v>
      </c>
      <c r="AY209" s="91">
        <f t="shared" si="43"/>
        <v>6.484821104775718</v>
      </c>
      <c r="AZ209" s="91">
        <f t="shared" si="43"/>
        <v>0.22081372258043863</v>
      </c>
      <c r="BA209" s="91">
        <f t="shared" si="43"/>
        <v>-0.7872270397195098</v>
      </c>
      <c r="BB209" s="91">
        <f t="shared" si="43"/>
        <v>2.5509137568924145</v>
      </c>
      <c r="BC209" s="91">
        <f t="shared" si="43"/>
        <v>3.2639619290820794</v>
      </c>
      <c r="BD209" s="91">
        <f t="shared" si="43"/>
        <v>1.9096114226236418</v>
      </c>
      <c r="BE209" s="91">
        <f t="shared" si="43"/>
        <v>10.207219251336918</v>
      </c>
      <c r="BF209" s="91">
        <f t="shared" si="43"/>
        <v>-1.3312110891685562</v>
      </c>
      <c r="BG209" s="91">
        <f t="shared" si="43"/>
        <v>-26.249684867394684</v>
      </c>
      <c r="BH209" s="91">
        <f t="shared" si="43"/>
        <v>-37.880452098769261</v>
      </c>
      <c r="BI209" s="91">
        <f t="shared" si="43"/>
        <v>-0.12799573571504788</v>
      </c>
      <c r="BJ209" s="91">
        <f t="shared" si="43"/>
        <v>9.0978617032330273</v>
      </c>
      <c r="BK209" s="91">
        <f t="shared" si="43"/>
        <v>3.3384148060695007</v>
      </c>
      <c r="BL209" s="91">
        <f t="shared" si="43"/>
        <v>-21.117744487909764</v>
      </c>
      <c r="BM209" s="91">
        <f t="shared" si="43"/>
        <v>-239.67524012166703</v>
      </c>
      <c r="BN209" s="91">
        <f t="shared" si="43"/>
        <v>-13.228306519540919</v>
      </c>
    </row>
    <row r="211" spans="1:66">
      <c r="A211" s="17" t="s">
        <v>207</v>
      </c>
      <c r="B211" s="87" t="s">
        <v>208</v>
      </c>
    </row>
    <row r="212" spans="1:66">
      <c r="A212" s="41" t="s">
        <v>117</v>
      </c>
      <c r="C212" s="91">
        <f>100*_xlfn.STDEV.S(C204,C200)/((C200+C204)/2)</f>
        <v>1.1515059254932025</v>
      </c>
      <c r="D212" s="91">
        <f t="shared" ref="D212:BN212" si="44">100*_xlfn.STDEV.S(D204,D200)/((D200+D204)/2)</f>
        <v>1.4903025207234952</v>
      </c>
      <c r="E212" s="91">
        <f t="shared" si="44"/>
        <v>0.22404127125537579</v>
      </c>
      <c r="F212" s="91">
        <f t="shared" si="44"/>
        <v>0.39080271925180388</v>
      </c>
      <c r="G212" s="91">
        <f t="shared" si="44"/>
        <v>0.49573161323138853</v>
      </c>
      <c r="H212" s="91">
        <f t="shared" si="44"/>
        <v>0.70483846100690617</v>
      </c>
      <c r="I212" s="91">
        <f t="shared" si="44"/>
        <v>0.50547075617279957</v>
      </c>
      <c r="J212" s="91">
        <f t="shared" si="44"/>
        <v>1.3015391548102448</v>
      </c>
      <c r="K212" s="91">
        <f t="shared" si="44"/>
        <v>2.2677996377419256</v>
      </c>
      <c r="L212" s="91">
        <f t="shared" si="44"/>
        <v>5.5317820723169833</v>
      </c>
      <c r="M212" s="91">
        <f t="shared" si="44"/>
        <v>0</v>
      </c>
      <c r="N212" s="91">
        <f t="shared" si="44"/>
        <v>0.66684449042912364</v>
      </c>
      <c r="O212" s="91"/>
      <c r="P212" s="91">
        <f t="shared" si="44"/>
        <v>2.8019495902917333</v>
      </c>
      <c r="Q212" s="91">
        <f t="shared" si="44"/>
        <v>1.1011974096527222</v>
      </c>
      <c r="R212" s="91">
        <f t="shared" si="44"/>
        <v>8.2186313916923041E-3</v>
      </c>
      <c r="S212" s="91">
        <f t="shared" si="44"/>
        <v>1.6530255056720717</v>
      </c>
      <c r="T212" s="91">
        <f t="shared" si="44"/>
        <v>5.7332472137882204</v>
      </c>
      <c r="U212" s="91">
        <f t="shared" si="44"/>
        <v>10.428415507132659</v>
      </c>
      <c r="V212" s="91">
        <f t="shared" si="44"/>
        <v>0.14296442695506012</v>
      </c>
      <c r="W212" s="91">
        <f t="shared" si="44"/>
        <v>0.52344521277089862</v>
      </c>
      <c r="X212" s="91">
        <f t="shared" si="44"/>
        <v>0.57151056717189475</v>
      </c>
      <c r="Y212" s="91">
        <f t="shared" si="44"/>
        <v>1.9481724476833204</v>
      </c>
      <c r="Z212" s="91">
        <f t="shared" si="44"/>
        <v>1.4764515063160999</v>
      </c>
      <c r="AA212" s="91"/>
      <c r="AB212" s="91">
        <f t="shared" si="44"/>
        <v>1.4844283409301473</v>
      </c>
      <c r="AC212" s="91">
        <f t="shared" si="44"/>
        <v>1.1760015497976417</v>
      </c>
      <c r="AD212" s="91">
        <f t="shared" si="44"/>
        <v>0.78685333067234109</v>
      </c>
      <c r="AE212" s="91">
        <f t="shared" si="44"/>
        <v>1.982122888476616</v>
      </c>
      <c r="AF212" s="91">
        <f t="shared" si="44"/>
        <v>1.5438997318513581</v>
      </c>
      <c r="AG212" s="91">
        <f t="shared" si="44"/>
        <v>3.9602036577838149</v>
      </c>
      <c r="AH212" s="91">
        <f t="shared" si="44"/>
        <v>0.19923270225054865</v>
      </c>
      <c r="AI212" s="91">
        <f t="shared" si="44"/>
        <v>2.9401759964175751</v>
      </c>
      <c r="AJ212" s="91">
        <f t="shared" si="44"/>
        <v>1.7970748135011478</v>
      </c>
      <c r="AK212" s="91">
        <f t="shared" si="44"/>
        <v>0.92111675640154911</v>
      </c>
      <c r="AL212" s="91" t="e">
        <f t="shared" si="44"/>
        <v>#DIV/0!</v>
      </c>
      <c r="AM212" s="91">
        <f t="shared" si="44"/>
        <v>10.486162229539978</v>
      </c>
      <c r="AN212" s="91">
        <f t="shared" si="44"/>
        <v>1.2347163261502343</v>
      </c>
      <c r="AO212" s="91">
        <f t="shared" si="44"/>
        <v>0.90101489284901926</v>
      </c>
      <c r="AP212" s="91">
        <f t="shared" si="44"/>
        <v>2.6974475013435688</v>
      </c>
      <c r="AQ212" s="91">
        <f t="shared" si="44"/>
        <v>3.6654997380160217</v>
      </c>
      <c r="AR212" s="91" t="e">
        <f t="shared" si="44"/>
        <v>#DIV/0!</v>
      </c>
      <c r="AS212" s="91" t="e">
        <f t="shared" si="44"/>
        <v>#DIV/0!</v>
      </c>
      <c r="AT212" s="91">
        <f t="shared" si="44"/>
        <v>17.449410308077454</v>
      </c>
      <c r="AU212" s="91">
        <f t="shared" si="44"/>
        <v>0.24861301045393547</v>
      </c>
      <c r="AV212" s="91">
        <f t="shared" si="44"/>
        <v>1.5664603515473194</v>
      </c>
      <c r="AW212" s="91">
        <f t="shared" si="44"/>
        <v>2.0517302988303721</v>
      </c>
      <c r="AX212" s="91">
        <f t="shared" si="44"/>
        <v>0.92997437242270764</v>
      </c>
      <c r="AY212" s="91">
        <f t="shared" si="44"/>
        <v>0.11383925727253358</v>
      </c>
      <c r="AZ212" s="91">
        <f t="shared" si="44"/>
        <v>1.1996203371171215</v>
      </c>
      <c r="BA212" s="91">
        <f t="shared" si="44"/>
        <v>4.238195828815698</v>
      </c>
      <c r="BB212" s="91">
        <f t="shared" si="44"/>
        <v>8.2327549575509416</v>
      </c>
      <c r="BC212" s="91">
        <f t="shared" si="44"/>
        <v>2.2725612643539059</v>
      </c>
      <c r="BD212" s="91">
        <f t="shared" si="44"/>
        <v>0.4298021530222223</v>
      </c>
      <c r="BE212" s="91">
        <f t="shared" si="44"/>
        <v>2.7086355898212449</v>
      </c>
      <c r="BF212" s="91">
        <f t="shared" si="44"/>
        <v>9.9034156858792952E-2</v>
      </c>
      <c r="BG212" s="91">
        <f t="shared" si="44"/>
        <v>4.5055459843032022</v>
      </c>
      <c r="BH212" s="91">
        <f t="shared" si="44"/>
        <v>6.5223220273323061</v>
      </c>
      <c r="BI212" s="91">
        <f t="shared" si="44"/>
        <v>2.8941042667015733</v>
      </c>
      <c r="BJ212" s="91">
        <f t="shared" si="44"/>
        <v>2.2444580786778912</v>
      </c>
      <c r="BK212" s="91">
        <f t="shared" si="44"/>
        <v>5.0929443265222343</v>
      </c>
      <c r="BL212" s="91">
        <f t="shared" si="44"/>
        <v>16.94730566209801</v>
      </c>
      <c r="BM212" s="91">
        <f t="shared" si="44"/>
        <v>1.4743481073541467</v>
      </c>
      <c r="BN212" s="91">
        <f t="shared" si="44"/>
        <v>1.0855033644741841</v>
      </c>
    </row>
    <row r="213" spans="1:66">
      <c r="A213" s="41" t="s">
        <v>190</v>
      </c>
      <c r="C213" s="91">
        <f>100*_xlfn.STDEV.S(C205,C201)/((C201+C205)/2)</f>
        <v>0.33863457232470995</v>
      </c>
      <c r="D213" s="91">
        <f t="shared" ref="D213:BN213" si="45">100*_xlfn.STDEV.S(D205,D201)/((D201+D205)/2)</f>
        <v>1.2721685935054683</v>
      </c>
      <c r="E213" s="91">
        <f t="shared" si="45"/>
        <v>0.35747656823712748</v>
      </c>
      <c r="F213" s="91">
        <f t="shared" si="45"/>
        <v>0.29611994910868905</v>
      </c>
      <c r="G213" s="91">
        <f t="shared" si="45"/>
        <v>1.7505372124150043</v>
      </c>
      <c r="H213" s="91">
        <f t="shared" si="45"/>
        <v>1.1157438492057021</v>
      </c>
      <c r="I213" s="91">
        <f t="shared" si="45"/>
        <v>0.12075320767626203</v>
      </c>
      <c r="J213" s="91">
        <f t="shared" si="45"/>
        <v>0.64630041634006341</v>
      </c>
      <c r="K213" s="91">
        <f t="shared" si="45"/>
        <v>2.9135018970159834</v>
      </c>
      <c r="L213" s="91">
        <f t="shared" si="45"/>
        <v>1.9806062923636698</v>
      </c>
      <c r="M213" s="91">
        <f t="shared" si="45"/>
        <v>0</v>
      </c>
      <c r="N213" s="91">
        <f t="shared" si="45"/>
        <v>0.18149900813037434</v>
      </c>
      <c r="O213" s="91"/>
      <c r="P213" s="91">
        <f t="shared" si="45"/>
        <v>2.1107835061118463</v>
      </c>
      <c r="Q213" s="91">
        <f t="shared" si="45"/>
        <v>0.34325108581494773</v>
      </c>
      <c r="R213" s="91">
        <f t="shared" si="45"/>
        <v>1.7712015213919534</v>
      </c>
      <c r="S213" s="91">
        <f t="shared" si="45"/>
        <v>2.745776965175367</v>
      </c>
      <c r="T213" s="91">
        <f t="shared" si="45"/>
        <v>5.36775726674614</v>
      </c>
      <c r="U213" s="91">
        <f t="shared" si="45"/>
        <v>2.714168510047315</v>
      </c>
      <c r="V213" s="91">
        <f t="shared" si="45"/>
        <v>2.902411272127329</v>
      </c>
      <c r="W213" s="91">
        <f t="shared" si="45"/>
        <v>1.0750141519308136</v>
      </c>
      <c r="X213" s="91">
        <f t="shared" si="45"/>
        <v>1.0685166414632457</v>
      </c>
      <c r="Y213" s="91">
        <f t="shared" si="45"/>
        <v>2.4931804738635281</v>
      </c>
      <c r="Z213" s="91">
        <f t="shared" si="45"/>
        <v>9.641169334879816</v>
      </c>
      <c r="AA213" s="91"/>
      <c r="AB213" s="91">
        <f t="shared" si="45"/>
        <v>1.1818983073905307</v>
      </c>
      <c r="AC213" s="91">
        <f t="shared" si="45"/>
        <v>1.136442028912493</v>
      </c>
      <c r="AD213" s="91">
        <f t="shared" si="45"/>
        <v>5.1429422340627955</v>
      </c>
      <c r="AE213" s="91">
        <f t="shared" si="45"/>
        <v>1.8262600600654562</v>
      </c>
      <c r="AF213" s="91">
        <f t="shared" si="45"/>
        <v>1.3444756582218529</v>
      </c>
      <c r="AG213" s="91">
        <f t="shared" si="45"/>
        <v>2.2586044596758001</v>
      </c>
      <c r="AH213" s="91">
        <f t="shared" si="45"/>
        <v>2.2141461793089068</v>
      </c>
      <c r="AI213" s="91">
        <f t="shared" si="45"/>
        <v>2.3841132128668918</v>
      </c>
      <c r="AJ213" s="91">
        <f t="shared" si="45"/>
        <v>0.1020489078635597</v>
      </c>
      <c r="AK213" s="91">
        <f t="shared" si="45"/>
        <v>8.0828622093329532</v>
      </c>
      <c r="AL213" s="91" t="e">
        <f t="shared" si="45"/>
        <v>#DIV/0!</v>
      </c>
      <c r="AM213" s="91">
        <f t="shared" si="45"/>
        <v>12.790172143235695</v>
      </c>
      <c r="AN213" s="91">
        <f t="shared" si="45"/>
        <v>1.1521791432383255</v>
      </c>
      <c r="AO213" s="91">
        <f t="shared" si="45"/>
        <v>2.4094707586167754</v>
      </c>
      <c r="AP213" s="91">
        <f t="shared" si="45"/>
        <v>1.3640441960774337</v>
      </c>
      <c r="AQ213" s="91">
        <f t="shared" si="45"/>
        <v>2.2805360547326292</v>
      </c>
      <c r="AR213" s="91" t="e">
        <f t="shared" si="45"/>
        <v>#DIV/0!</v>
      </c>
      <c r="AS213" s="91" t="e">
        <f t="shared" si="45"/>
        <v>#DIV/0!</v>
      </c>
      <c r="AT213" s="91">
        <f t="shared" si="45"/>
        <v>14.854822507880149</v>
      </c>
      <c r="AU213" s="91">
        <f t="shared" si="45"/>
        <v>1.5756461229188194</v>
      </c>
      <c r="AV213" s="91">
        <f t="shared" si="45"/>
        <v>5.3327212343932491</v>
      </c>
      <c r="AW213" s="91">
        <f t="shared" si="45"/>
        <v>1.5813207255226296</v>
      </c>
      <c r="AX213" s="91">
        <f t="shared" si="45"/>
        <v>11.591235030697534</v>
      </c>
      <c r="AY213" s="91">
        <f t="shared" si="45"/>
        <v>4.739122795583155</v>
      </c>
      <c r="AZ213" s="91">
        <f t="shared" si="45"/>
        <v>0.15631145919160364</v>
      </c>
      <c r="BA213" s="91">
        <f t="shared" si="45"/>
        <v>0.55447110488652773</v>
      </c>
      <c r="BB213" s="91">
        <f t="shared" si="45"/>
        <v>1.8270719303302354</v>
      </c>
      <c r="BC213" s="91">
        <f t="shared" si="45"/>
        <v>2.346260132326853</v>
      </c>
      <c r="BD213" s="91">
        <f t="shared" si="45"/>
        <v>1.3633162073797689</v>
      </c>
      <c r="BE213" s="91">
        <f t="shared" si="45"/>
        <v>7.6057623701043227</v>
      </c>
      <c r="BF213" s="91">
        <f t="shared" si="45"/>
        <v>0.93508441463148506</v>
      </c>
      <c r="BG213" s="91">
        <f t="shared" si="45"/>
        <v>16.407828532113502</v>
      </c>
      <c r="BH213" s="91">
        <f t="shared" si="45"/>
        <v>22.520156084393541</v>
      </c>
      <c r="BI213" s="91">
        <f t="shared" si="45"/>
        <v>9.0448767404429295E-2</v>
      </c>
      <c r="BJ213" s="91">
        <f t="shared" si="45"/>
        <v>6.7397460940461507</v>
      </c>
      <c r="BK213" s="91">
        <f t="shared" si="45"/>
        <v>2.4006882131632197</v>
      </c>
      <c r="BL213" s="91">
        <f t="shared" si="45"/>
        <v>13.506379024757381</v>
      </c>
      <c r="BM213" s="91">
        <f t="shared" si="45"/>
        <v>77.09144027562138</v>
      </c>
      <c r="BN213" s="91">
        <f t="shared" si="45"/>
        <v>8.7735304906381071</v>
      </c>
    </row>
    <row r="214" spans="1:66"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</row>
    <row r="215" spans="1:66">
      <c r="A215" s="41" t="s">
        <v>214</v>
      </c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  <c r="BH215" s="91"/>
      <c r="BI215" s="91"/>
      <c r="BJ215" s="91"/>
      <c r="BK215" s="91"/>
      <c r="BL215" s="91"/>
      <c r="BM215" s="91"/>
      <c r="BN215" s="91"/>
    </row>
    <row r="216" spans="1:66">
      <c r="A216" s="41" t="s">
        <v>117</v>
      </c>
      <c r="C216" s="91">
        <f>_xlfn.STDEV.S(C200,C204)</f>
        <v>0.60555615694990628</v>
      </c>
      <c r="D216" s="91">
        <f t="shared" ref="D216:BN216" si="46">_xlfn.STDEV.S(D200,D204)</f>
        <v>1.917189872198417E-2</v>
      </c>
      <c r="E216" s="91">
        <f t="shared" si="46"/>
        <v>3.245696976991444E-2</v>
      </c>
      <c r="F216" s="91">
        <f t="shared" si="46"/>
        <v>3.5661594435545681E-2</v>
      </c>
      <c r="G216" s="91">
        <f t="shared" si="46"/>
        <v>7.4621315952905199E-4</v>
      </c>
      <c r="H216" s="91">
        <f t="shared" si="46"/>
        <v>5.4354082126756235E-2</v>
      </c>
      <c r="I216" s="91">
        <f t="shared" si="46"/>
        <v>4.6822303915917442E-2</v>
      </c>
      <c r="J216" s="91">
        <f t="shared" si="46"/>
        <v>3.5993430156188194E-2</v>
      </c>
      <c r="K216" s="91">
        <f t="shared" si="46"/>
        <v>3.2727566420807763E-2</v>
      </c>
      <c r="L216" s="91">
        <f t="shared" si="46"/>
        <v>1.4392423552053474E-2</v>
      </c>
      <c r="M216" s="91">
        <f t="shared" si="46"/>
        <v>0</v>
      </c>
      <c r="N216" s="91">
        <f t="shared" si="46"/>
        <v>0.66591673797129891</v>
      </c>
      <c r="O216" s="91"/>
      <c r="P216" s="91">
        <f t="shared" si="46"/>
        <v>0.79754552619957708</v>
      </c>
      <c r="Q216" s="91">
        <f t="shared" si="46"/>
        <v>2.2862690212580867</v>
      </c>
      <c r="R216" s="91">
        <f t="shared" si="46"/>
        <v>3.4109302520580691E-2</v>
      </c>
      <c r="S216" s="91">
        <f t="shared" si="46"/>
        <v>0.66066738820517823</v>
      </c>
      <c r="T216" s="91">
        <f t="shared" si="46"/>
        <v>8.007163098421449</v>
      </c>
      <c r="U216" s="91">
        <f t="shared" si="46"/>
        <v>5.3417292374914496</v>
      </c>
      <c r="V216" s="91">
        <f t="shared" si="46"/>
        <v>0.11734945998159282</v>
      </c>
      <c r="W216" s="91">
        <f t="shared" si="46"/>
        <v>2.3274770219014225</v>
      </c>
      <c r="X216" s="91">
        <f t="shared" si="46"/>
        <v>0.13771908510744943</v>
      </c>
      <c r="Y216" s="91">
        <f t="shared" si="46"/>
        <v>2.8056816584623747</v>
      </c>
      <c r="Z216" s="91">
        <f t="shared" si="46"/>
        <v>7.4153812242806421</v>
      </c>
      <c r="AA216" s="91"/>
      <c r="AB216" s="91">
        <f t="shared" si="46"/>
        <v>1.9097115682217732E-2</v>
      </c>
      <c r="AC216" s="91">
        <f t="shared" si="46"/>
        <v>2.4025842945644715</v>
      </c>
      <c r="AD216" s="91">
        <f t="shared" si="46"/>
        <v>3.2837115428083261</v>
      </c>
      <c r="AE216" s="91">
        <f t="shared" si="46"/>
        <v>2.9320889788681383E-3</v>
      </c>
      <c r="AF216" s="91">
        <f t="shared" si="46"/>
        <v>0.14204559010374132</v>
      </c>
      <c r="AG216" s="91">
        <f t="shared" si="46"/>
        <v>1.5216693382725497</v>
      </c>
      <c r="AH216" s="91">
        <f t="shared" si="46"/>
        <v>0.26659624344100546</v>
      </c>
      <c r="AI216" s="91">
        <f t="shared" si="46"/>
        <v>1.6514303383791915</v>
      </c>
      <c r="AJ216" s="91">
        <f t="shared" si="46"/>
        <v>1.4551109066539323</v>
      </c>
      <c r="AK216" s="91">
        <f t="shared" si="46"/>
        <v>0.16688800429386857</v>
      </c>
      <c r="AL216" s="91" t="e">
        <f t="shared" si="46"/>
        <v>#DIV/0!</v>
      </c>
      <c r="AM216" s="91">
        <f t="shared" si="46"/>
        <v>4.1001674285847791</v>
      </c>
      <c r="AN216" s="91">
        <f t="shared" si="46"/>
        <v>5.517969407267759</v>
      </c>
      <c r="AO216" s="91">
        <f t="shared" si="46"/>
        <v>0.21487457881688621</v>
      </c>
      <c r="AP216" s="91">
        <f t="shared" si="46"/>
        <v>3.8645613495214479</v>
      </c>
      <c r="AQ216" s="91">
        <f t="shared" si="46"/>
        <v>0.96468135589063764</v>
      </c>
      <c r="AR216" s="91" t="e">
        <f t="shared" si="46"/>
        <v>#DIV/0!</v>
      </c>
      <c r="AS216" s="91" t="e">
        <f t="shared" si="46"/>
        <v>#DIV/0!</v>
      </c>
      <c r="AT216" s="91">
        <f t="shared" si="46"/>
        <v>0.18639446324604558</v>
      </c>
      <c r="AU216" s="91">
        <f t="shared" si="46"/>
        <v>1.2334383273852472</v>
      </c>
      <c r="AV216" s="91">
        <f t="shared" si="46"/>
        <v>0.59028309527279921</v>
      </c>
      <c r="AW216" s="91">
        <f t="shared" si="46"/>
        <v>1.3367995412789226</v>
      </c>
      <c r="AX216" s="91">
        <f t="shared" si="46"/>
        <v>6.8337510632875589E-2</v>
      </c>
      <c r="AY216" s="91">
        <f t="shared" si="46"/>
        <v>2.9005662058609473E-2</v>
      </c>
      <c r="AZ216" s="91">
        <f t="shared" si="46"/>
        <v>5.9714407682608578E-2</v>
      </c>
      <c r="BA216" s="91">
        <f t="shared" si="46"/>
        <v>6.4226247483927398E-2</v>
      </c>
      <c r="BB216" s="91">
        <f t="shared" si="46"/>
        <v>0.39687064933298227</v>
      </c>
      <c r="BC216" s="91">
        <f t="shared" si="46"/>
        <v>1.5936767571565383E-2</v>
      </c>
      <c r="BD216" s="91">
        <f t="shared" si="46"/>
        <v>1.8063608410834486E-2</v>
      </c>
      <c r="BE216" s="91">
        <f t="shared" si="46"/>
        <v>1.9882994158828292E-2</v>
      </c>
      <c r="BF216" s="91">
        <f t="shared" si="46"/>
        <v>2.1574338177248313E-3</v>
      </c>
      <c r="BG216" s="91">
        <f t="shared" si="46"/>
        <v>1.4426816813836649E-2</v>
      </c>
      <c r="BH216" s="91">
        <f t="shared" si="46"/>
        <v>0.14359115525769592</v>
      </c>
      <c r="BI216" s="91">
        <f t="shared" si="46"/>
        <v>9.4546167843066482E-3</v>
      </c>
      <c r="BJ216" s="91">
        <f t="shared" si="46"/>
        <v>7.936674820100896E-2</v>
      </c>
      <c r="BK216" s="91">
        <f t="shared" si="46"/>
        <v>8.4531297187760326E-2</v>
      </c>
      <c r="BL216" s="91">
        <f t="shared" si="46"/>
        <v>1.386338660116833</v>
      </c>
      <c r="BM216" s="91">
        <f t="shared" si="46"/>
        <v>0.1311094780022721</v>
      </c>
      <c r="BN216" s="91">
        <f t="shared" si="46"/>
        <v>1.7502396413917917E-2</v>
      </c>
    </row>
    <row r="217" spans="1:66">
      <c r="A217" s="41" t="s">
        <v>190</v>
      </c>
      <c r="C217" s="91">
        <f>_xlfn.STDEV.S(C201,C205)</f>
        <v>0.13215739275599511</v>
      </c>
      <c r="D217" s="91">
        <f t="shared" ref="D217:BN217" si="47">_xlfn.STDEV.S(D201,D205)</f>
        <v>4.8010992621075589E-2</v>
      </c>
      <c r="E217" s="91">
        <f t="shared" si="47"/>
        <v>3.0354994896513721E-2</v>
      </c>
      <c r="F217" s="91">
        <f t="shared" si="47"/>
        <v>5.3235387609255731E-2</v>
      </c>
      <c r="G217" s="91">
        <f t="shared" si="47"/>
        <v>3.0132112947309567E-3</v>
      </c>
      <c r="H217" s="91">
        <f t="shared" si="47"/>
        <v>0.15238553732787991</v>
      </c>
      <c r="I217" s="91">
        <f t="shared" si="47"/>
        <v>1.7765891007642493E-2</v>
      </c>
      <c r="J217" s="91">
        <f t="shared" si="47"/>
        <v>4.8045801760166476E-3</v>
      </c>
      <c r="K217" s="91">
        <f t="shared" si="47"/>
        <v>5.3546169273159952E-3</v>
      </c>
      <c r="L217" s="91">
        <f t="shared" si="47"/>
        <v>1.5626008073927728E-3</v>
      </c>
      <c r="M217" s="91">
        <f t="shared" si="47"/>
        <v>0</v>
      </c>
      <c r="N217" s="91">
        <f t="shared" si="47"/>
        <v>0.1812052182970387</v>
      </c>
      <c r="O217" s="91"/>
      <c r="P217" s="91">
        <f t="shared" si="47"/>
        <v>1.1785209346853631</v>
      </c>
      <c r="Q217" s="91">
        <f t="shared" si="47"/>
        <v>1.8011290978271806</v>
      </c>
      <c r="R217" s="91">
        <f t="shared" si="47"/>
        <v>7.7127633971323233</v>
      </c>
      <c r="S217" s="91">
        <f t="shared" si="47"/>
        <v>2.3433288817746076</v>
      </c>
      <c r="T217" s="91">
        <f t="shared" si="47"/>
        <v>9.9809373077808807</v>
      </c>
      <c r="U217" s="91">
        <f t="shared" si="47"/>
        <v>3.708152932586223</v>
      </c>
      <c r="V217" s="91">
        <f t="shared" si="47"/>
        <v>5.6597616496488676</v>
      </c>
      <c r="W217" s="91">
        <f t="shared" si="47"/>
        <v>2.8379648600220388</v>
      </c>
      <c r="X217" s="91">
        <f t="shared" si="47"/>
        <v>0.14847055258235847</v>
      </c>
      <c r="Y217" s="91">
        <f t="shared" si="47"/>
        <v>2.7409564617273539</v>
      </c>
      <c r="Z217" s="91">
        <f t="shared" si="47"/>
        <v>5.5057666692089207</v>
      </c>
      <c r="AA217" s="91"/>
      <c r="AB217" s="91">
        <f t="shared" si="47"/>
        <v>4.4933084697016637E-2</v>
      </c>
      <c r="AC217" s="91">
        <f t="shared" si="47"/>
        <v>6.0261100405793391</v>
      </c>
      <c r="AD217" s="91">
        <f t="shared" si="47"/>
        <v>22.949225273696509</v>
      </c>
      <c r="AE217" s="91">
        <f t="shared" si="47"/>
        <v>3.0650611023122073E-3</v>
      </c>
      <c r="AF217" s="91">
        <f t="shared" si="47"/>
        <v>0.24351399102305021</v>
      </c>
      <c r="AG217" s="91">
        <f t="shared" si="47"/>
        <v>1.9968775018849672</v>
      </c>
      <c r="AH217" s="91">
        <f t="shared" si="47"/>
        <v>4.2074290277285789</v>
      </c>
      <c r="AI217" s="91">
        <f t="shared" si="47"/>
        <v>3.1417474166308597</v>
      </c>
      <c r="AJ217" s="91">
        <f t="shared" si="47"/>
        <v>0.19477286694163309</v>
      </c>
      <c r="AK217" s="91">
        <f t="shared" si="47"/>
        <v>1.4573824950067682</v>
      </c>
      <c r="AL217" s="91" t="e">
        <f t="shared" si="47"/>
        <v>#DIV/0!</v>
      </c>
      <c r="AM217" s="91">
        <f t="shared" si="47"/>
        <v>0.99699612830518713</v>
      </c>
      <c r="AN217" s="91">
        <f t="shared" si="47"/>
        <v>3.0899709371111714</v>
      </c>
      <c r="AO217" s="91">
        <f t="shared" si="47"/>
        <v>0.33167498335410683</v>
      </c>
      <c r="AP217" s="91">
        <f t="shared" si="47"/>
        <v>1.4875151861383713</v>
      </c>
      <c r="AQ217" s="91">
        <f t="shared" si="47"/>
        <v>0.4488688306942103</v>
      </c>
      <c r="AR217" s="91" t="e">
        <f t="shared" si="47"/>
        <v>#DIV/0!</v>
      </c>
      <c r="AS217" s="91" t="e">
        <f t="shared" si="47"/>
        <v>#DIV/0!</v>
      </c>
      <c r="AT217" s="91">
        <f t="shared" si="47"/>
        <v>7.6623950155445236E-2</v>
      </c>
      <c r="AU217" s="91">
        <f t="shared" si="47"/>
        <v>0.95055354213691001</v>
      </c>
      <c r="AV217" s="91">
        <f t="shared" si="47"/>
        <v>0.50361630064952323</v>
      </c>
      <c r="AW217" s="91">
        <f t="shared" si="47"/>
        <v>0.40659697331401873</v>
      </c>
      <c r="AX217" s="91">
        <f t="shared" si="47"/>
        <v>0.42928742229648259</v>
      </c>
      <c r="AY217" s="91">
        <f t="shared" si="47"/>
        <v>0.88040850776996138</v>
      </c>
      <c r="AZ217" s="91">
        <f t="shared" si="47"/>
        <v>7.0262496277052958E-3</v>
      </c>
      <c r="BA217" s="91">
        <f t="shared" si="47"/>
        <v>7.7374847358551695E-3</v>
      </c>
      <c r="BB217" s="91">
        <f t="shared" si="47"/>
        <v>7.2150736628827136E-2</v>
      </c>
      <c r="BC217" s="91">
        <f t="shared" si="47"/>
        <v>1.1770645029302184E-2</v>
      </c>
      <c r="BD217" s="91">
        <f t="shared" si="47"/>
        <v>3.9158676404685545E-2</v>
      </c>
      <c r="BE217" s="91">
        <f t="shared" si="47"/>
        <v>3.5366210353423223E-2</v>
      </c>
      <c r="BF217" s="91">
        <f t="shared" si="47"/>
        <v>1.0542653949428339E-2</v>
      </c>
      <c r="BG217" s="91">
        <f t="shared" si="47"/>
        <v>2.04174631911191E-2</v>
      </c>
      <c r="BH217" s="91">
        <f t="shared" si="47"/>
        <v>0.16071314732071154</v>
      </c>
      <c r="BI217" s="91">
        <f t="shared" si="47"/>
        <v>1.0860798322448584E-4</v>
      </c>
      <c r="BJ217" s="91">
        <f t="shared" si="47"/>
        <v>0.24188680489497033</v>
      </c>
      <c r="BK217" s="91">
        <f t="shared" si="47"/>
        <v>1.8884925982282533E-2</v>
      </c>
      <c r="BL217" s="91">
        <f t="shared" si="47"/>
        <v>1.493250033076583</v>
      </c>
      <c r="BM217" s="91">
        <f t="shared" si="47"/>
        <v>1.5761266844246677</v>
      </c>
      <c r="BN217" s="91">
        <f t="shared" si="47"/>
        <v>2.2449180584595843E-2</v>
      </c>
    </row>
    <row r="218" spans="1:66"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T218" s="91"/>
      <c r="AU218" s="91"/>
      <c r="AV218" s="91"/>
      <c r="AW218" s="91"/>
      <c r="AX218" s="91"/>
      <c r="AY218" s="91"/>
      <c r="AZ218" s="91"/>
      <c r="BA218" s="91"/>
      <c r="BB218" s="91"/>
      <c r="BC218" s="91"/>
      <c r="BD218" s="91"/>
      <c r="BE218" s="91"/>
      <c r="BF218" s="91"/>
      <c r="BG218" s="91"/>
      <c r="BH218" s="91"/>
      <c r="BI218" s="91"/>
      <c r="BJ218" s="91"/>
      <c r="BK218" s="91"/>
      <c r="BL218" s="91"/>
      <c r="BM218" s="91"/>
      <c r="BN218" s="91"/>
    </row>
    <row r="219" spans="1:66"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T219" s="91"/>
      <c r="AU219" s="91"/>
      <c r="AV219" s="91"/>
      <c r="AW219" s="91"/>
      <c r="AX219" s="91"/>
      <c r="AY219" s="91"/>
      <c r="AZ219" s="91"/>
      <c r="BA219" s="91"/>
      <c r="BB219" s="91"/>
      <c r="BC219" s="91"/>
      <c r="BD219" s="91"/>
      <c r="BE219" s="91"/>
      <c r="BF219" s="91"/>
      <c r="BG219" s="91"/>
      <c r="BH219" s="91"/>
      <c r="BI219" s="91"/>
      <c r="BJ219" s="91"/>
      <c r="BK219" s="91"/>
      <c r="BL219" s="91"/>
      <c r="BM219" s="91"/>
      <c r="BN219" s="91"/>
    </row>
    <row r="220" spans="1:66">
      <c r="A220" s="41" t="s">
        <v>225</v>
      </c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T220" s="91"/>
      <c r="AU220" s="91"/>
      <c r="AV220" s="91"/>
      <c r="AW220" s="91"/>
      <c r="AX220" s="91"/>
      <c r="AY220" s="91"/>
      <c r="AZ220" s="91"/>
      <c r="BA220" s="91"/>
      <c r="BB220" s="91"/>
      <c r="BC220" s="91"/>
      <c r="BD220" s="91"/>
      <c r="BE220" s="91"/>
      <c r="BF220" s="91"/>
      <c r="BG220" s="91"/>
      <c r="BH220" s="91"/>
      <c r="BI220" s="91"/>
      <c r="BJ220" s="91"/>
      <c r="BK220" s="91"/>
      <c r="BL220" s="91"/>
      <c r="BM220" s="91"/>
      <c r="BN220" s="91"/>
    </row>
    <row r="221" spans="1:66"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  <c r="BH221" s="91"/>
      <c r="BI221" s="91"/>
      <c r="BJ221" s="91"/>
      <c r="BK221" s="91"/>
      <c r="BL221" s="91"/>
      <c r="BM221" s="91"/>
      <c r="BN221" s="91"/>
    </row>
    <row r="222" spans="1:66">
      <c r="A222" s="90" t="s">
        <v>204</v>
      </c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  <c r="BH222" s="91"/>
      <c r="BI222" s="91"/>
      <c r="BJ222" s="91"/>
      <c r="BK222" s="91"/>
      <c r="BL222" s="91"/>
      <c r="BM222" s="91"/>
      <c r="BN222" s="91"/>
    </row>
    <row r="223" spans="1:66">
      <c r="A223" s="41" t="s">
        <v>189</v>
      </c>
      <c r="C223" s="91">
        <v>72.010402326658294</v>
      </c>
      <c r="D223" s="91">
        <v>0.24850479011214999</v>
      </c>
      <c r="E223" s="91">
        <v>14.1734748516467</v>
      </c>
      <c r="F223" s="91">
        <v>2.0877471052238099</v>
      </c>
      <c r="G223" s="91">
        <v>5.4200265416480826E-2</v>
      </c>
      <c r="H223" s="91">
        <v>0.65358013119660097</v>
      </c>
      <c r="I223" s="91">
        <v>2.0569496302436847</v>
      </c>
      <c r="J223" s="91">
        <v>3.2501556646034402</v>
      </c>
      <c r="K223" s="91">
        <v>4.0360046308379598</v>
      </c>
      <c r="L223" s="91">
        <v>7.5620073014058001E-2</v>
      </c>
      <c r="M223" s="91">
        <v>0.5</v>
      </c>
      <c r="N223" s="91">
        <v>99.146639468953197</v>
      </c>
      <c r="P223" s="91">
        <v>6.2953745274633999</v>
      </c>
      <c r="Q223" s="91">
        <v>23.849855035994601</v>
      </c>
      <c r="R223" s="91">
        <v>21.096082155487</v>
      </c>
      <c r="S223" s="91">
        <v>6.6221374737753003</v>
      </c>
      <c r="T223" s="91">
        <v>12.33334138541</v>
      </c>
      <c r="U223" s="91">
        <v>2.6853021424544998</v>
      </c>
      <c r="V223" s="91">
        <v>38.016892673575001</v>
      </c>
      <c r="W223" s="91">
        <v>180.62075591925699</v>
      </c>
      <c r="X223" s="91">
        <v>29.6072006371977</v>
      </c>
      <c r="Y223" s="91">
        <v>117.193090592639</v>
      </c>
      <c r="Z223" s="91">
        <v>459.07133368162698</v>
      </c>
      <c r="AB223" s="91">
        <v>0.25604019382978699</v>
      </c>
      <c r="AC223" s="91">
        <v>26.907177399440737</v>
      </c>
      <c r="AD223" s="91">
        <v>18.696266264125999</v>
      </c>
      <c r="AE223" s="91">
        <v>6.4447311212814648E-2</v>
      </c>
      <c r="AF223" s="91">
        <v>2.7312100377294257</v>
      </c>
      <c r="AG223" s="91">
        <v>3.2538362796743687</v>
      </c>
      <c r="AH223" s="91">
        <v>5.9375243762160004</v>
      </c>
      <c r="AI223" s="91">
        <v>2.711097002491579</v>
      </c>
      <c r="AJ223" s="91">
        <v>42.005839277047897</v>
      </c>
      <c r="AK223" s="91">
        <v>16.116889180061701</v>
      </c>
      <c r="AL223" s="91" t="s">
        <v>203</v>
      </c>
      <c r="AM223" s="91">
        <v>185.42215821643501</v>
      </c>
      <c r="AN223" s="91">
        <v>189.13613594865302</v>
      </c>
      <c r="AO223" s="91">
        <v>29.890839562487301</v>
      </c>
      <c r="AP223" s="91">
        <v>129.68383728356099</v>
      </c>
      <c r="AQ223" s="91">
        <v>13.420902551845611</v>
      </c>
      <c r="AR223" s="92" t="s">
        <v>203</v>
      </c>
      <c r="AS223" s="92" t="s">
        <v>203</v>
      </c>
      <c r="AT223" s="91">
        <v>11.1488061938774</v>
      </c>
      <c r="AU223" s="91">
        <v>470.205784218502</v>
      </c>
      <c r="AV223" s="91">
        <v>22.156530651087607</v>
      </c>
      <c r="AW223" s="91">
        <v>46.527301528959697</v>
      </c>
      <c r="AX223" s="91">
        <v>5.4138366369256214</v>
      </c>
      <c r="AY223" s="91">
        <v>20.316631817067599</v>
      </c>
      <c r="AZ223" s="91">
        <v>4.5918243888969199</v>
      </c>
      <c r="BA223" s="91">
        <v>0.78464931182558895</v>
      </c>
      <c r="BB223" s="91">
        <v>3.9259910526628001</v>
      </c>
      <c r="BC223" s="91">
        <v>0.80603007243060298</v>
      </c>
      <c r="BD223" s="91">
        <v>4.2753210103508001</v>
      </c>
      <c r="BE223" s="91">
        <v>0.80551178375966404</v>
      </c>
      <c r="BF223" s="91">
        <v>2.5597155234568798</v>
      </c>
      <c r="BG223" s="91">
        <v>0.41675303029058902</v>
      </c>
      <c r="BH223" s="91">
        <v>2.7510836372238909</v>
      </c>
      <c r="BI223" s="91">
        <v>0.45854323773146199</v>
      </c>
      <c r="BJ223" s="91">
        <v>3.8213154724020999</v>
      </c>
      <c r="BK223" s="91">
        <v>1.6489379828775652</v>
      </c>
      <c r="BL223" s="91">
        <v>23.462450364927012</v>
      </c>
      <c r="BM223" s="91">
        <v>12.565548133416501</v>
      </c>
      <c r="BN223" s="91">
        <v>4.5821232449533698</v>
      </c>
    </row>
    <row r="224" spans="1:66">
      <c r="A224" s="41" t="s">
        <v>190</v>
      </c>
      <c r="C224" s="91">
        <v>39.785292183945103</v>
      </c>
      <c r="D224" s="91">
        <v>3.7720544569982501</v>
      </c>
      <c r="E224" s="91">
        <v>8.3671096621304581</v>
      </c>
      <c r="F224" s="91">
        <v>17.842343933665099</v>
      </c>
      <c r="G224" s="91">
        <v>0.16449307815760769</v>
      </c>
      <c r="H224" s="91">
        <v>13.6732198199444</v>
      </c>
      <c r="I224" s="91">
        <v>14.600009842686999</v>
      </c>
      <c r="J224" s="91">
        <v>0.75085975921309001</v>
      </c>
      <c r="K224" s="91">
        <v>0.23349133192514199</v>
      </c>
      <c r="L224" s="91">
        <v>7.5234829424717306E-2</v>
      </c>
      <c r="M224" s="91">
        <v>1.02</v>
      </c>
      <c r="N224" s="91">
        <v>100.28410889809085</v>
      </c>
      <c r="P224" s="91">
        <v>53.633109945941399</v>
      </c>
      <c r="Q224" s="91">
        <v>502.16571707374436</v>
      </c>
      <c r="R224" s="91">
        <v>448.0762284166463</v>
      </c>
      <c r="S224" s="91">
        <v>84.075434800560231</v>
      </c>
      <c r="T224" s="91">
        <v>175.61101390816162</v>
      </c>
      <c r="U224" s="91">
        <v>142.602020002242</v>
      </c>
      <c r="V224" s="91">
        <v>178.13757319304</v>
      </c>
      <c r="W224" s="91">
        <v>272.27729134491597</v>
      </c>
      <c r="X224" s="91">
        <v>13.721035974575679</v>
      </c>
      <c r="Y224" s="91">
        <v>111.178722705005</v>
      </c>
      <c r="Z224" s="91">
        <v>57.763411514603398</v>
      </c>
      <c r="AB224" s="91">
        <v>3.7691422978700002</v>
      </c>
      <c r="AC224" s="91">
        <v>511.13698385275501</v>
      </c>
      <c r="AD224" s="91">
        <v>460.743533834245</v>
      </c>
      <c r="AE224" s="91">
        <v>0.17119236521739128</v>
      </c>
      <c r="AF224" s="91">
        <v>18.042869368296099</v>
      </c>
      <c r="AG224" s="91">
        <v>86.195515074498303</v>
      </c>
      <c r="AH224" s="91">
        <v>184.101515938082</v>
      </c>
      <c r="AI224" s="91">
        <v>133.65091940271699</v>
      </c>
      <c r="AJ224" s="91">
        <v>177.79243678310195</v>
      </c>
      <c r="AK224" s="91">
        <v>16.243606730769233</v>
      </c>
      <c r="AL224" s="91" t="s">
        <v>203</v>
      </c>
      <c r="AM224" s="91">
        <v>7.7477929441348312</v>
      </c>
      <c r="AN224" s="91">
        <v>272.27378693569824</v>
      </c>
      <c r="AO224" s="91">
        <v>13.569362610364058</v>
      </c>
      <c r="AP224" s="91">
        <v>114.732488621488</v>
      </c>
      <c r="AQ224" s="91">
        <v>20.645901867981159</v>
      </c>
      <c r="AR224" s="92" t="s">
        <v>203</v>
      </c>
      <c r="AS224" s="92" t="s">
        <v>203</v>
      </c>
      <c r="AT224" s="91">
        <v>0.53305192590623607</v>
      </c>
      <c r="AU224" s="91">
        <v>59.705561508359402</v>
      </c>
      <c r="AV224" s="91">
        <v>9.6519026650919404</v>
      </c>
      <c r="AW224" s="91">
        <v>25.984503203478202</v>
      </c>
      <c r="AX224" s="91">
        <v>3.6320860680239453</v>
      </c>
      <c r="AY224" s="91">
        <v>18.436506560212901</v>
      </c>
      <c r="AZ224" s="91">
        <v>4.6170606972633204</v>
      </c>
      <c r="BA224" s="91">
        <v>1.2912130460250999</v>
      </c>
      <c r="BB224" s="91">
        <v>3.65459105327793</v>
      </c>
      <c r="BC224" s="91">
        <v>0.55681379962190003</v>
      </c>
      <c r="BD224" s="91">
        <v>2.7814434193766999</v>
      </c>
      <c r="BE224" s="91">
        <v>0.44199739215195</v>
      </c>
      <c r="BF224" s="91">
        <v>1.0982170764355501</v>
      </c>
      <c r="BG224" s="91">
        <v>0.115032587255708</v>
      </c>
      <c r="BH224" s="91">
        <v>0.61883328343725696</v>
      </c>
      <c r="BI224" s="91">
        <v>0.11682305785944361</v>
      </c>
      <c r="BJ224" s="91">
        <v>3.58142486409107</v>
      </c>
      <c r="BK224" s="91">
        <v>0.77003487536071202</v>
      </c>
      <c r="BL224" s="91">
        <v>9.4607805449611195</v>
      </c>
      <c r="BM224" s="91">
        <v>1.00977332638628</v>
      </c>
      <c r="BN224" s="91">
        <v>0.21495777813887282</v>
      </c>
    </row>
    <row r="225" spans="1:66">
      <c r="A225" s="41" t="s">
        <v>80</v>
      </c>
      <c r="C225" s="91">
        <v>75.577600143103879</v>
      </c>
      <c r="D225" s="91">
        <v>9.0844952735109369E-2</v>
      </c>
      <c r="E225" s="91">
        <v>12.690413543878799</v>
      </c>
      <c r="F225" s="91">
        <v>1.9732899657471801</v>
      </c>
      <c r="G225" s="91">
        <v>4.8200705556239003E-2</v>
      </c>
      <c r="H225" s="91">
        <v>7.3733310722520998E-2</v>
      </c>
      <c r="I225" s="91">
        <v>0.80667165787767159</v>
      </c>
      <c r="J225" s="91">
        <v>3.2853212828715495</v>
      </c>
      <c r="K225" s="91">
        <v>5.0237581672571601</v>
      </c>
      <c r="L225" s="96">
        <v>1.4670958002266922E-2</v>
      </c>
      <c r="M225" s="91">
        <v>0.51</v>
      </c>
      <c r="N225" s="91">
        <v>100.09450468775239</v>
      </c>
      <c r="P225" s="91">
        <v>0.3969893335092109</v>
      </c>
      <c r="Q225" s="91">
        <v>2.9164270079334198</v>
      </c>
      <c r="R225" s="91">
        <v>15.615730890087715</v>
      </c>
      <c r="S225" s="91">
        <v>4.1896200364372502</v>
      </c>
      <c r="T225" s="91">
        <v>15.556435144229766</v>
      </c>
      <c r="U225" s="91">
        <v>12.658672801143</v>
      </c>
      <c r="V225" s="91">
        <v>57.069503068651997</v>
      </c>
      <c r="W225" s="91">
        <v>11.032198781996399</v>
      </c>
      <c r="X225" s="91">
        <v>139.736681115453</v>
      </c>
      <c r="Y225" s="91">
        <v>305.54294657809299</v>
      </c>
      <c r="Z225" s="91">
        <v>111.49866649433281</v>
      </c>
      <c r="AB225" s="91">
        <v>8.4543988297872324E-2</v>
      </c>
      <c r="AC225" s="91">
        <v>1.0045671056326</v>
      </c>
      <c r="AD225" s="91">
        <v>20.773695586232886</v>
      </c>
      <c r="AE225" s="91">
        <v>1.4339536956521737E-2</v>
      </c>
      <c r="AF225" s="91">
        <v>2.1464353555842135</v>
      </c>
      <c r="AG225" s="91">
        <v>3.5687306195255801</v>
      </c>
      <c r="AH225" s="91">
        <v>18.758826161351099</v>
      </c>
      <c r="AI225" s="91">
        <v>11.315742875627</v>
      </c>
      <c r="AJ225" s="91">
        <v>52.036028223495002</v>
      </c>
      <c r="AK225" s="91">
        <v>26.001747020182801</v>
      </c>
      <c r="AL225" s="91" t="s">
        <v>203</v>
      </c>
      <c r="AM225" s="91">
        <v>320.04509671051773</v>
      </c>
      <c r="AN225" s="91">
        <v>12.3152539594263</v>
      </c>
      <c r="AO225" s="91">
        <v>140.53406426770201</v>
      </c>
      <c r="AP225" s="91">
        <v>307.90144225579098</v>
      </c>
      <c r="AQ225" s="91">
        <v>52.4306437644263</v>
      </c>
      <c r="AR225" s="92" t="s">
        <v>203</v>
      </c>
      <c r="AS225" s="92" t="s">
        <v>203</v>
      </c>
      <c r="AT225" s="91">
        <v>1.0909265203724401</v>
      </c>
      <c r="AU225" s="91">
        <v>107.01073347260774</v>
      </c>
      <c r="AV225" s="91">
        <v>105.57147109057</v>
      </c>
      <c r="AW225" s="91">
        <v>191.02350097566401</v>
      </c>
      <c r="AX225" s="91">
        <v>19.848420113807077</v>
      </c>
      <c r="AY225" s="91">
        <v>69.537546012736399</v>
      </c>
      <c r="AZ225" s="91">
        <v>14.6636904146827</v>
      </c>
      <c r="BA225" s="91">
        <v>0.32919096673640103</v>
      </c>
      <c r="BB225" s="91">
        <v>13.518324791773001</v>
      </c>
      <c r="BC225" s="91">
        <v>2.8855836974385598</v>
      </c>
      <c r="BD225" s="91">
        <v>16.457182567436799</v>
      </c>
      <c r="BE225" s="91">
        <v>3.1488747960411336</v>
      </c>
      <c r="BF225" s="91">
        <v>10.143289368873587</v>
      </c>
      <c r="BG225" s="91">
        <v>1.8458286344915613</v>
      </c>
      <c r="BH225" s="91">
        <v>13.807992671318599</v>
      </c>
      <c r="BI225" s="91">
        <v>1.87750911426923</v>
      </c>
      <c r="BJ225" s="91">
        <v>11.3751475878761</v>
      </c>
      <c r="BK225" s="91">
        <v>4.3373777719379998</v>
      </c>
      <c r="BL225" s="91">
        <v>41.925521521700603</v>
      </c>
      <c r="BM225" s="91">
        <v>48.349449378768803</v>
      </c>
      <c r="BN225" s="91">
        <v>14.907801149446229</v>
      </c>
    </row>
    <row r="226" spans="1:66">
      <c r="A226" s="41" t="s">
        <v>117</v>
      </c>
      <c r="C226" s="91">
        <v>51.974994518380001</v>
      </c>
      <c r="D226" s="91">
        <v>1.3098821778935701</v>
      </c>
      <c r="E226" s="91">
        <v>14.5336425887893</v>
      </c>
      <c r="F226" s="91">
        <v>9.1407277011244492</v>
      </c>
      <c r="G226" s="91">
        <v>0.15439381205850605</v>
      </c>
      <c r="H226" s="91">
        <v>7.7932195269780999</v>
      </c>
      <c r="I226" s="91">
        <v>9.3169664031452992</v>
      </c>
      <c r="J226" s="91">
        <v>2.7056576551471281</v>
      </c>
      <c r="K226" s="91">
        <v>1.4554455843966678</v>
      </c>
      <c r="L226" s="91">
        <v>0.25894814624086299</v>
      </c>
      <c r="M226" s="91">
        <v>0.78</v>
      </c>
      <c r="N226" s="91">
        <v>99.423878114153894</v>
      </c>
      <c r="P226" s="91">
        <v>27.315159479569868</v>
      </c>
      <c r="Q226" s="91">
        <v>215.623232095731</v>
      </c>
      <c r="R226" s="91">
        <v>425.54297728212401</v>
      </c>
      <c r="S226" s="91">
        <v>40.255424663247204</v>
      </c>
      <c r="T226" s="91">
        <v>139.00778451620539</v>
      </c>
      <c r="U226" s="91">
        <v>65.072805409131703</v>
      </c>
      <c r="V226" s="91">
        <v>95.182295734040594</v>
      </c>
      <c r="W226" s="91">
        <v>446.158036273042</v>
      </c>
      <c r="X226" s="91">
        <v>24.093547196744801</v>
      </c>
      <c r="Y226" s="91">
        <v>144.40946095929701</v>
      </c>
      <c r="Z226" s="91">
        <v>502.70037232191419</v>
      </c>
      <c r="AB226" s="91">
        <v>1.3118856035152637</v>
      </c>
      <c r="AC226" s="91">
        <v>219.74028675336601</v>
      </c>
      <c r="AD226" s="91">
        <v>410.304871272909</v>
      </c>
      <c r="AE226" s="91">
        <v>0.13901703296703297</v>
      </c>
      <c r="AF226" s="91">
        <v>11.821038271319805</v>
      </c>
      <c r="AG226" s="91">
        <v>41.9206854924483</v>
      </c>
      <c r="AH226" s="91">
        <v>149.61755325491066</v>
      </c>
      <c r="AI226" s="91">
        <v>61.689343010545912</v>
      </c>
      <c r="AJ226" s="91">
        <v>95.892297913078593</v>
      </c>
      <c r="AK226" s="91">
        <v>13.509631429050348</v>
      </c>
      <c r="AL226" s="91"/>
      <c r="AM226" s="91">
        <v>36.881302356544502</v>
      </c>
      <c r="AN226" s="91">
        <v>446.88356041306901</v>
      </c>
      <c r="AO226" s="91">
        <v>23.816830507660001</v>
      </c>
      <c r="AP226" s="91">
        <v>139.19023076205701</v>
      </c>
      <c r="AQ226" s="91">
        <v>27.756199951021458</v>
      </c>
      <c r="AR226" s="92" t="s">
        <v>203</v>
      </c>
      <c r="AS226" s="92" t="s">
        <v>203</v>
      </c>
      <c r="AT226" s="91">
        <v>1.14830652544078</v>
      </c>
      <c r="AU226" s="91">
        <v>493.00202131814098</v>
      </c>
      <c r="AV226" s="91">
        <v>38.346785874799899</v>
      </c>
      <c r="AW226" s="91">
        <v>65.063593831312772</v>
      </c>
      <c r="AX226" s="91">
        <v>7.0722742655789901</v>
      </c>
      <c r="AY226" s="91">
        <v>25.326679659722224</v>
      </c>
      <c r="AZ226" s="91">
        <v>4.9821024665788221</v>
      </c>
      <c r="BA226" s="91">
        <v>1.5183341100000001</v>
      </c>
      <c r="BB226" s="91">
        <v>4.9759570192641096</v>
      </c>
      <c r="BC226" s="91">
        <v>0.78972350024051807</v>
      </c>
      <c r="BD226" s="91">
        <v>4.0195230284420003</v>
      </c>
      <c r="BE226" s="91">
        <v>0.71743482661726399</v>
      </c>
      <c r="BF226" s="91">
        <v>2.0976366797551398</v>
      </c>
      <c r="BG226" s="91">
        <v>0.31663765850381675</v>
      </c>
      <c r="BH226" s="91">
        <v>2.0955597540795101</v>
      </c>
      <c r="BI226" s="91">
        <v>0.32156245388227883</v>
      </c>
      <c r="BJ226" s="91">
        <v>3.4655786927442702</v>
      </c>
      <c r="BK226" s="91">
        <v>1.6813608444756101</v>
      </c>
      <c r="BL226" s="91">
        <v>7.4346444649912904</v>
      </c>
      <c r="BM226" s="91">
        <v>8.9641842088160999</v>
      </c>
      <c r="BN226" s="91">
        <v>1.54785237606394</v>
      </c>
    </row>
    <row r="227" spans="1:66"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  <c r="BH227" s="91"/>
      <c r="BI227" s="91"/>
      <c r="BJ227" s="91"/>
      <c r="BK227" s="91"/>
      <c r="BL227" s="91"/>
      <c r="BM227" s="91"/>
      <c r="BN227" s="91"/>
    </row>
    <row r="228" spans="1:66">
      <c r="A228" s="41" t="s">
        <v>191</v>
      </c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91"/>
      <c r="BN228" s="91"/>
    </row>
    <row r="229" spans="1:66">
      <c r="A229" s="41" t="s">
        <v>192</v>
      </c>
      <c r="C229" s="91">
        <v>72.19</v>
      </c>
      <c r="D229" s="91">
        <v>0.25</v>
      </c>
      <c r="E229" s="91">
        <v>14.22</v>
      </c>
      <c r="F229" s="91">
        <v>2.0499999999999998</v>
      </c>
      <c r="G229" s="91">
        <v>0.06</v>
      </c>
      <c r="H229" s="91">
        <v>0.69</v>
      </c>
      <c r="I229" s="91">
        <v>2.13</v>
      </c>
      <c r="J229" s="91">
        <v>3.41</v>
      </c>
      <c r="K229" s="91">
        <v>4.01</v>
      </c>
      <c r="L229" s="91">
        <v>0.08</v>
      </c>
      <c r="M229" s="91">
        <v>0.5</v>
      </c>
      <c r="N229" s="91">
        <v>99.589999999999989</v>
      </c>
      <c r="P229" s="91">
        <v>6.3</v>
      </c>
      <c r="Q229" s="91">
        <v>23</v>
      </c>
      <c r="R229" s="91">
        <v>18.600000000000001</v>
      </c>
      <c r="S229" s="91">
        <v>5.7</v>
      </c>
      <c r="T229" s="91">
        <v>6.4</v>
      </c>
      <c r="U229" s="91">
        <v>1.3</v>
      </c>
      <c r="V229" s="91">
        <v>38.799999999999997</v>
      </c>
      <c r="W229" s="91">
        <v>185</v>
      </c>
      <c r="X229" s="91">
        <v>31.6</v>
      </c>
      <c r="Y229" s="91">
        <v>121</v>
      </c>
      <c r="Z229" s="91">
        <v>458</v>
      </c>
      <c r="AB229" s="91">
        <v>0.25</v>
      </c>
      <c r="AC229" s="91">
        <v>23</v>
      </c>
      <c r="AD229" s="91">
        <v>18.600000000000001</v>
      </c>
      <c r="AE229" s="91">
        <v>0.06</v>
      </c>
      <c r="AF229" s="91">
        <v>2.0499999999999998</v>
      </c>
      <c r="AG229" s="91">
        <v>5.7</v>
      </c>
      <c r="AH229" s="91">
        <v>6.4</v>
      </c>
      <c r="AI229" s="91">
        <v>1.3</v>
      </c>
      <c r="AJ229" s="91">
        <v>38.799999999999997</v>
      </c>
      <c r="AK229" s="91">
        <v>17</v>
      </c>
      <c r="AL229" s="91" t="s">
        <v>203</v>
      </c>
      <c r="AM229" s="91">
        <v>180</v>
      </c>
      <c r="AN229" s="91">
        <v>185</v>
      </c>
      <c r="AO229" s="91">
        <v>31.6</v>
      </c>
      <c r="AP229" s="91">
        <v>121</v>
      </c>
      <c r="AQ229" s="91">
        <v>12</v>
      </c>
      <c r="AR229" s="92" t="s">
        <v>203</v>
      </c>
      <c r="AS229" s="92" t="s">
        <v>203</v>
      </c>
      <c r="AT229" s="91">
        <v>11.4</v>
      </c>
      <c r="AU229" s="91">
        <v>458</v>
      </c>
      <c r="AV229" s="91">
        <v>21.8</v>
      </c>
      <c r="AW229" s="91">
        <v>45.2</v>
      </c>
      <c r="AX229" s="91">
        <v>6.08</v>
      </c>
      <c r="AY229" s="91">
        <v>21</v>
      </c>
      <c r="AZ229" s="91">
        <v>4.8499999999999996</v>
      </c>
      <c r="BA229" s="91">
        <v>0.72</v>
      </c>
      <c r="BB229" s="91">
        <v>3.75</v>
      </c>
      <c r="BC229" s="91">
        <v>0.79</v>
      </c>
      <c r="BD229" s="91">
        <v>4.2</v>
      </c>
      <c r="BE229" s="91">
        <v>0.76</v>
      </c>
      <c r="BF229" s="91">
        <v>2.36</v>
      </c>
      <c r="BG229" s="91">
        <v>0.39</v>
      </c>
      <c r="BH229" s="91">
        <v>2.74</v>
      </c>
      <c r="BI229" s="91">
        <v>0.44</v>
      </c>
      <c r="BJ229" s="91">
        <v>3.84</v>
      </c>
      <c r="BK229" s="91">
        <v>1.7</v>
      </c>
      <c r="BL229" s="91">
        <v>27</v>
      </c>
      <c r="BM229" s="91">
        <v>12.1</v>
      </c>
      <c r="BN229" s="91">
        <v>4.7</v>
      </c>
    </row>
    <row r="230" spans="1:66">
      <c r="A230" s="41" t="s">
        <v>190</v>
      </c>
      <c r="C230" s="91">
        <v>39.119999999999997</v>
      </c>
      <c r="D230" s="91">
        <v>3.74</v>
      </c>
      <c r="E230" s="91">
        <v>8.4700000000000006</v>
      </c>
      <c r="F230" s="91">
        <v>17.940000000000001</v>
      </c>
      <c r="G230" s="91">
        <v>0.17</v>
      </c>
      <c r="H230" s="91">
        <v>13.55</v>
      </c>
      <c r="I230" s="91">
        <v>14.7</v>
      </c>
      <c r="J230" s="91">
        <v>0.74</v>
      </c>
      <c r="K230" s="91">
        <v>0.18</v>
      </c>
      <c r="L230" s="91">
        <v>0.08</v>
      </c>
      <c r="M230" s="91">
        <v>1.02</v>
      </c>
      <c r="N230" s="91">
        <v>99.71</v>
      </c>
      <c r="P230" s="91">
        <v>55</v>
      </c>
      <c r="Q230" s="91">
        <v>526</v>
      </c>
      <c r="R230" s="91">
        <v>430</v>
      </c>
      <c r="S230" s="91">
        <v>87</v>
      </c>
      <c r="T230" s="91">
        <v>193</v>
      </c>
      <c r="U230" s="91">
        <v>134</v>
      </c>
      <c r="V230" s="91">
        <v>191</v>
      </c>
      <c r="W230" s="91">
        <v>266</v>
      </c>
      <c r="X230" s="91">
        <v>14</v>
      </c>
      <c r="Y230" s="91">
        <v>108</v>
      </c>
      <c r="Z230" s="91">
        <v>61</v>
      </c>
      <c r="AB230" s="91">
        <v>3.77</v>
      </c>
      <c r="AC230" s="91">
        <v>526</v>
      </c>
      <c r="AD230" s="91">
        <v>430</v>
      </c>
      <c r="AE230" s="91">
        <v>0.17</v>
      </c>
      <c r="AF230" s="91">
        <v>17.940000000000001</v>
      </c>
      <c r="AG230" s="91">
        <v>87</v>
      </c>
      <c r="AH230" s="91">
        <v>193</v>
      </c>
      <c r="AI230" s="91">
        <v>134</v>
      </c>
      <c r="AJ230" s="91">
        <v>191</v>
      </c>
      <c r="AK230" s="91">
        <v>17</v>
      </c>
      <c r="AL230" s="91" t="s">
        <v>203</v>
      </c>
      <c r="AM230" s="91">
        <v>8.5</v>
      </c>
      <c r="AN230" s="91">
        <v>266</v>
      </c>
      <c r="AO230" s="91">
        <v>14</v>
      </c>
      <c r="AP230" s="91">
        <v>108</v>
      </c>
      <c r="AQ230" s="91">
        <v>20</v>
      </c>
      <c r="AR230" s="92" t="s">
        <v>203</v>
      </c>
      <c r="AS230" s="92" t="s">
        <v>203</v>
      </c>
      <c r="AT230" s="91">
        <v>0.56999999999999995</v>
      </c>
      <c r="AU230" s="91">
        <v>61</v>
      </c>
      <c r="AV230" s="91">
        <v>9.8000000000000007</v>
      </c>
      <c r="AW230" s="91">
        <v>26</v>
      </c>
      <c r="AX230" s="91">
        <v>3.4</v>
      </c>
      <c r="AY230" s="91">
        <v>19.2</v>
      </c>
      <c r="AZ230" s="91">
        <v>4.5</v>
      </c>
      <c r="BA230" s="91">
        <v>1.39</v>
      </c>
      <c r="BB230" s="91">
        <v>4</v>
      </c>
      <c r="BC230" s="91">
        <v>0.51</v>
      </c>
      <c r="BD230" s="91">
        <v>2.9</v>
      </c>
      <c r="BE230" s="91">
        <v>0.49</v>
      </c>
      <c r="BF230" s="91">
        <v>1.1200000000000001</v>
      </c>
      <c r="BG230" s="91">
        <v>0.11</v>
      </c>
      <c r="BH230" s="91">
        <v>0.6</v>
      </c>
      <c r="BI230" s="91">
        <v>0.12</v>
      </c>
      <c r="BJ230" s="91">
        <v>3.76</v>
      </c>
      <c r="BK230" s="91">
        <v>0.8</v>
      </c>
      <c r="BL230" s="91">
        <v>10</v>
      </c>
      <c r="BM230" s="91">
        <v>0.93</v>
      </c>
      <c r="BN230" s="91">
        <v>0.24</v>
      </c>
    </row>
    <row r="231" spans="1:66">
      <c r="A231" s="41" t="s">
        <v>80</v>
      </c>
      <c r="C231" s="91">
        <v>75.7</v>
      </c>
      <c r="D231" s="91">
        <v>0.09</v>
      </c>
      <c r="E231" s="91">
        <v>12.08</v>
      </c>
      <c r="F231" s="91">
        <v>2.02</v>
      </c>
      <c r="G231" s="91">
        <v>2.1000000000000001E-2</v>
      </c>
      <c r="H231" s="91">
        <v>0.06</v>
      </c>
      <c r="I231" s="91">
        <v>0.78284805906552501</v>
      </c>
      <c r="J231" s="91">
        <v>3.36</v>
      </c>
      <c r="K231" s="91">
        <v>4.99</v>
      </c>
      <c r="L231" s="96">
        <v>0.01</v>
      </c>
      <c r="M231" s="91">
        <v>0.51</v>
      </c>
      <c r="N231" s="91">
        <v>99.623848059065537</v>
      </c>
      <c r="P231" s="91">
        <v>1</v>
      </c>
      <c r="Q231" s="91">
        <v>2</v>
      </c>
      <c r="R231" s="91">
        <v>12</v>
      </c>
      <c r="S231" s="91">
        <v>4</v>
      </c>
      <c r="T231" s="91">
        <v>8</v>
      </c>
      <c r="U231" s="91">
        <v>12</v>
      </c>
      <c r="V231" s="91">
        <v>50</v>
      </c>
      <c r="W231" s="91">
        <v>10</v>
      </c>
      <c r="X231" s="91">
        <v>143</v>
      </c>
      <c r="Y231" s="91">
        <v>300</v>
      </c>
      <c r="Z231" s="91">
        <v>120</v>
      </c>
      <c r="AB231" s="91">
        <v>8.5000000000000006E-2</v>
      </c>
      <c r="AC231" s="91">
        <v>2</v>
      </c>
      <c r="AD231" s="91">
        <v>12</v>
      </c>
      <c r="AE231" s="91">
        <v>2.1000000000000001E-2</v>
      </c>
      <c r="AF231" s="91">
        <v>2.02</v>
      </c>
      <c r="AG231" s="91">
        <v>4</v>
      </c>
      <c r="AH231" s="91">
        <v>8</v>
      </c>
      <c r="AI231" s="91">
        <v>12</v>
      </c>
      <c r="AJ231" s="91">
        <v>50</v>
      </c>
      <c r="AK231" s="91">
        <v>27</v>
      </c>
      <c r="AL231" s="91" t="s">
        <v>203</v>
      </c>
      <c r="AM231" s="91">
        <v>320</v>
      </c>
      <c r="AN231" s="91">
        <v>10</v>
      </c>
      <c r="AO231" s="91">
        <v>143</v>
      </c>
      <c r="AP231" s="91">
        <v>300</v>
      </c>
      <c r="AQ231" s="91">
        <v>53</v>
      </c>
      <c r="AR231" s="92" t="s">
        <v>203</v>
      </c>
      <c r="AS231" s="92" t="s">
        <v>203</v>
      </c>
      <c r="AT231" s="91">
        <v>1</v>
      </c>
      <c r="AU231" s="91">
        <v>120</v>
      </c>
      <c r="AV231" s="91">
        <v>109</v>
      </c>
      <c r="AW231" s="91">
        <v>195</v>
      </c>
      <c r="AX231" s="91"/>
      <c r="AY231" s="91">
        <v>72</v>
      </c>
      <c r="AZ231" s="91">
        <v>15.8</v>
      </c>
      <c r="BA231" s="91">
        <v>0.35</v>
      </c>
      <c r="BB231" s="91">
        <v>14</v>
      </c>
      <c r="BC231" s="91">
        <v>3</v>
      </c>
      <c r="BD231" s="91">
        <v>17</v>
      </c>
      <c r="BE231" s="91"/>
      <c r="BF231" s="91"/>
      <c r="BG231" s="91">
        <v>2</v>
      </c>
      <c r="BH231" s="91">
        <v>14.2</v>
      </c>
      <c r="BI231" s="91">
        <v>2</v>
      </c>
      <c r="BJ231" s="91">
        <v>12</v>
      </c>
      <c r="BK231" s="91">
        <v>4.5</v>
      </c>
      <c r="BL231" s="91">
        <v>40</v>
      </c>
      <c r="BM231" s="91">
        <v>50</v>
      </c>
      <c r="BN231" s="91">
        <v>15</v>
      </c>
    </row>
    <row r="232" spans="1:66">
      <c r="A232" s="41" t="s">
        <v>117</v>
      </c>
      <c r="C232" s="91">
        <v>52.16</v>
      </c>
      <c r="D232" s="91">
        <v>1.3</v>
      </c>
      <c r="E232" s="91">
        <v>14.51</v>
      </c>
      <c r="F232" s="91">
        <v>9.1</v>
      </c>
      <c r="G232" s="91">
        <v>0.15</v>
      </c>
      <c r="H232" s="91">
        <v>7.75</v>
      </c>
      <c r="I232" s="91">
        <v>9.23</v>
      </c>
      <c r="J232" s="91">
        <v>2.74</v>
      </c>
      <c r="K232" s="91">
        <v>1.42</v>
      </c>
      <c r="L232" s="91">
        <v>0.25</v>
      </c>
      <c r="M232" s="91">
        <v>0.78</v>
      </c>
      <c r="N232" s="91">
        <v>99.39</v>
      </c>
      <c r="P232" s="91">
        <v>27.9</v>
      </c>
      <c r="Q232" s="91">
        <v>206</v>
      </c>
      <c r="R232" s="91">
        <v>415</v>
      </c>
      <c r="S232" s="91">
        <v>39.5</v>
      </c>
      <c r="T232" s="91">
        <v>134</v>
      </c>
      <c r="U232" s="91">
        <v>55</v>
      </c>
      <c r="V232" s="91">
        <v>82</v>
      </c>
      <c r="W232" s="91">
        <v>443</v>
      </c>
      <c r="X232" s="91">
        <v>24</v>
      </c>
      <c r="Y232" s="91">
        <v>146</v>
      </c>
      <c r="Z232" s="91">
        <v>497</v>
      </c>
      <c r="AB232" s="91">
        <v>1.3</v>
      </c>
      <c r="AC232" s="91">
        <v>206</v>
      </c>
      <c r="AD232" s="91">
        <v>415</v>
      </c>
      <c r="AE232" s="91">
        <v>0.15</v>
      </c>
      <c r="AF232" s="91">
        <v>9.1</v>
      </c>
      <c r="AG232" s="91">
        <v>39.5</v>
      </c>
      <c r="AH232" s="91">
        <v>134</v>
      </c>
      <c r="AI232" s="91">
        <v>55</v>
      </c>
      <c r="AJ232" s="91">
        <v>82</v>
      </c>
      <c r="AK232" s="91">
        <v>18</v>
      </c>
      <c r="AL232" s="91"/>
      <c r="AM232" s="91">
        <v>42</v>
      </c>
      <c r="AN232" s="91">
        <v>443</v>
      </c>
      <c r="AO232" s="91">
        <v>24</v>
      </c>
      <c r="AP232" s="91">
        <v>146</v>
      </c>
      <c r="AQ232" s="91">
        <v>27</v>
      </c>
      <c r="AR232" s="92" t="s">
        <v>203</v>
      </c>
      <c r="AS232" s="92" t="s">
        <v>203</v>
      </c>
      <c r="AT232" s="91">
        <v>1.2</v>
      </c>
      <c r="AU232" s="91">
        <v>497</v>
      </c>
      <c r="AV232" s="91">
        <v>38.1</v>
      </c>
      <c r="AW232" s="91">
        <v>66.099999999999994</v>
      </c>
      <c r="AX232" s="91">
        <v>7.3</v>
      </c>
      <c r="AY232" s="91">
        <v>25.5</v>
      </c>
      <c r="AZ232" s="91">
        <v>5.0199999999999996</v>
      </c>
      <c r="BA232" s="91">
        <v>1.47</v>
      </c>
      <c r="BB232" s="91">
        <v>4.54</v>
      </c>
      <c r="BC232" s="91">
        <v>0.69</v>
      </c>
      <c r="BD232" s="91">
        <v>4.1900000000000004</v>
      </c>
      <c r="BE232" s="91">
        <v>0.72</v>
      </c>
      <c r="BF232" s="91">
        <v>2.1800000000000002</v>
      </c>
      <c r="BG232" s="91">
        <v>0.31</v>
      </c>
      <c r="BH232" s="91">
        <v>2.1</v>
      </c>
      <c r="BI232" s="91">
        <v>0.32</v>
      </c>
      <c r="BJ232" s="91">
        <v>3.48</v>
      </c>
      <c r="BK232" s="91">
        <v>1.6</v>
      </c>
      <c r="BL232" s="91">
        <v>7.2</v>
      </c>
      <c r="BM232" s="91">
        <v>8.8000000000000007</v>
      </c>
      <c r="BN232" s="91">
        <v>1.6</v>
      </c>
    </row>
    <row r="234" spans="1:66">
      <c r="A234" s="17" t="s">
        <v>205</v>
      </c>
      <c r="B234" s="19" t="s">
        <v>206</v>
      </c>
    </row>
    <row r="235" spans="1:66">
      <c r="A235" s="41" t="s">
        <v>189</v>
      </c>
      <c r="C235" s="91">
        <f>100*(C229-C223)/C229</f>
        <v>0.24878469779983864</v>
      </c>
      <c r="D235" s="91">
        <f t="shared" ref="D235:BN238" si="48">100*(D229-D223)/D229</f>
        <v>0.59808395514000523</v>
      </c>
      <c r="E235" s="91">
        <f t="shared" si="48"/>
        <v>0.32718107140154878</v>
      </c>
      <c r="F235" s="91">
        <f t="shared" si="48"/>
        <v>-1.8413222060395165</v>
      </c>
      <c r="G235" s="91">
        <f t="shared" si="48"/>
        <v>9.6662243058652866</v>
      </c>
      <c r="H235" s="91">
        <f t="shared" si="48"/>
        <v>5.2782418555650699</v>
      </c>
      <c r="I235" s="91">
        <f t="shared" si="48"/>
        <v>3.4295948242401497</v>
      </c>
      <c r="J235" s="91">
        <f t="shared" si="48"/>
        <v>4.6875171670545441</v>
      </c>
      <c r="K235" s="91">
        <f t="shared" si="48"/>
        <v>-0.64849453461246909</v>
      </c>
      <c r="L235" s="91">
        <f t="shared" si="48"/>
        <v>5.474908732427501</v>
      </c>
      <c r="M235" s="91">
        <f t="shared" si="48"/>
        <v>0</v>
      </c>
      <c r="N235" s="91">
        <f t="shared" si="48"/>
        <v>0.44518579279726134</v>
      </c>
      <c r="O235" s="91"/>
      <c r="P235" s="91">
        <f t="shared" si="48"/>
        <v>7.3420198993650015E-2</v>
      </c>
      <c r="Q235" s="91">
        <f t="shared" si="48"/>
        <v>-3.6950218956286993</v>
      </c>
      <c r="R235" s="91">
        <f t="shared" si="48"/>
        <v>-13.419796534876337</v>
      </c>
      <c r="S235" s="91">
        <f t="shared" si="48"/>
        <v>-16.177850417110527</v>
      </c>
      <c r="T235" s="91">
        <f t="shared" si="48"/>
        <v>-92.708459147031235</v>
      </c>
      <c r="U235" s="91">
        <f t="shared" si="48"/>
        <v>-106.56170326573074</v>
      </c>
      <c r="V235" s="91">
        <f t="shared" si="48"/>
        <v>2.0183178516108162</v>
      </c>
      <c r="W235" s="91">
        <f t="shared" si="48"/>
        <v>2.3671589625637877</v>
      </c>
      <c r="X235" s="91">
        <f t="shared" si="48"/>
        <v>6.3063270974756378</v>
      </c>
      <c r="Y235" s="91">
        <f t="shared" si="48"/>
        <v>3.146206121785954</v>
      </c>
      <c r="Z235" s="91">
        <f t="shared" si="48"/>
        <v>-0.23391565101025799</v>
      </c>
      <c r="AA235" s="91"/>
      <c r="AB235" s="91">
        <f t="shared" si="48"/>
        <v>-2.4160775319147954</v>
      </c>
      <c r="AC235" s="91">
        <f t="shared" si="48"/>
        <v>-16.98772782365538</v>
      </c>
      <c r="AD235" s="91">
        <f t="shared" si="48"/>
        <v>-0.51756055981719074</v>
      </c>
      <c r="AE235" s="91">
        <f t="shared" si="48"/>
        <v>-7.4121853546910836</v>
      </c>
      <c r="AF235" s="91">
        <f t="shared" si="48"/>
        <v>-33.229757938020775</v>
      </c>
      <c r="AG235" s="91">
        <f t="shared" si="48"/>
        <v>42.91515298816897</v>
      </c>
      <c r="AH235" s="91">
        <f t="shared" si="48"/>
        <v>7.226181621624999</v>
      </c>
      <c r="AI235" s="91">
        <f t="shared" si="48"/>
        <v>-108.545923268583</v>
      </c>
      <c r="AJ235" s="91">
        <f t="shared" si="48"/>
        <v>-8.2624723635255162</v>
      </c>
      <c r="AK235" s="91">
        <f t="shared" si="48"/>
        <v>5.1947695290488172</v>
      </c>
      <c r="AL235" s="91" t="e">
        <f t="shared" si="48"/>
        <v>#VALUE!</v>
      </c>
      <c r="AM235" s="91">
        <f t="shared" si="48"/>
        <v>-3.0123101202416711</v>
      </c>
      <c r="AN235" s="91">
        <f t="shared" si="48"/>
        <v>-2.235749161434065</v>
      </c>
      <c r="AO235" s="91">
        <f t="shared" si="48"/>
        <v>5.4087355617490518</v>
      </c>
      <c r="AP235" s="91">
        <f t="shared" si="48"/>
        <v>-7.1767250277363557</v>
      </c>
      <c r="AQ235" s="91">
        <f t="shared" si="48"/>
        <v>-11.840854598713426</v>
      </c>
      <c r="AR235" s="91" t="e">
        <f t="shared" si="48"/>
        <v>#VALUE!</v>
      </c>
      <c r="AS235" s="91" t="e">
        <f t="shared" si="48"/>
        <v>#VALUE!</v>
      </c>
      <c r="AT235" s="91">
        <f t="shared" si="48"/>
        <v>2.2034544396719338</v>
      </c>
      <c r="AU235" s="91">
        <f t="shared" si="48"/>
        <v>-2.6650183883192149</v>
      </c>
      <c r="AV235" s="91">
        <f t="shared" si="48"/>
        <v>-1.6354617022367259</v>
      </c>
      <c r="AW235" s="91">
        <f t="shared" si="48"/>
        <v>-2.9365078074329514</v>
      </c>
      <c r="AX235" s="91">
        <f t="shared" si="48"/>
        <v>10.956634261091754</v>
      </c>
      <c r="AY235" s="91">
        <f t="shared" si="48"/>
        <v>3.2541342044400068</v>
      </c>
      <c r="AZ235" s="91">
        <f t="shared" si="48"/>
        <v>5.3232084763521597</v>
      </c>
      <c r="BA235" s="91">
        <f t="shared" si="48"/>
        <v>-8.9790710868873589</v>
      </c>
      <c r="BB235" s="91">
        <f t="shared" si="48"/>
        <v>-4.6930947376746701</v>
      </c>
      <c r="BC235" s="91">
        <f t="shared" si="48"/>
        <v>-2.0291230924813859</v>
      </c>
      <c r="BD235" s="91">
        <f t="shared" si="48"/>
        <v>-1.793357389304761</v>
      </c>
      <c r="BE235" s="91">
        <f t="shared" si="48"/>
        <v>-5.9883925999557936</v>
      </c>
      <c r="BF235" s="91">
        <f t="shared" si="48"/>
        <v>-8.4625221803762685</v>
      </c>
      <c r="BG235" s="91">
        <f t="shared" si="48"/>
        <v>-6.8597513565612838</v>
      </c>
      <c r="BH235" s="91">
        <f t="shared" si="48"/>
        <v>-0.40451230744126709</v>
      </c>
      <c r="BI235" s="91">
        <f t="shared" si="48"/>
        <v>-4.214372211695907</v>
      </c>
      <c r="BJ235" s="91">
        <f t="shared" si="48"/>
        <v>0.48657623952864476</v>
      </c>
      <c r="BK235" s="91">
        <f t="shared" si="48"/>
        <v>3.0036480660255731</v>
      </c>
      <c r="BL235" s="91">
        <f t="shared" si="48"/>
        <v>13.102035685455512</v>
      </c>
      <c r="BM235" s="91">
        <f t="shared" si="48"/>
        <v>-3.8475052348471159</v>
      </c>
      <c r="BN235" s="91">
        <f t="shared" si="48"/>
        <v>2.5080160648219239</v>
      </c>
    </row>
    <row r="236" spans="1:66">
      <c r="A236" s="41" t="s">
        <v>190</v>
      </c>
      <c r="C236" s="91">
        <f>100*(C230-C224)/C230</f>
        <v>-1.7006446419864658</v>
      </c>
      <c r="D236" s="91">
        <f t="shared" ref="C236:R238" si="49">100*(D230-D224)/D230</f>
        <v>-0.85707104273395551</v>
      </c>
      <c r="E236" s="91">
        <f t="shared" si="49"/>
        <v>1.2147619583180931</v>
      </c>
      <c r="F236" s="91">
        <f t="shared" si="49"/>
        <v>0.544348195846726</v>
      </c>
      <c r="G236" s="91">
        <f t="shared" si="49"/>
        <v>3.2393657896425414</v>
      </c>
      <c r="H236" s="91">
        <f t="shared" si="49"/>
        <v>-0.90937136490331538</v>
      </c>
      <c r="I236" s="91">
        <f t="shared" si="49"/>
        <v>0.68020515178911556</v>
      </c>
      <c r="J236" s="91">
        <f t="shared" si="49"/>
        <v>-1.4675350287959479</v>
      </c>
      <c r="K236" s="91">
        <f t="shared" si="49"/>
        <v>-29.717406625078887</v>
      </c>
      <c r="L236" s="91">
        <f t="shared" si="49"/>
        <v>5.9564632191033695</v>
      </c>
      <c r="M236" s="91">
        <f t="shared" si="49"/>
        <v>0</v>
      </c>
      <c r="N236" s="91">
        <f t="shared" si="49"/>
        <v>-0.57577865619381785</v>
      </c>
      <c r="O236" s="91"/>
      <c r="P236" s="91">
        <f t="shared" si="49"/>
        <v>2.4852546437429108</v>
      </c>
      <c r="Q236" s="91">
        <f t="shared" si="49"/>
        <v>4.5312324954858623</v>
      </c>
      <c r="R236" s="91">
        <f t="shared" si="49"/>
        <v>-4.2037740503828607</v>
      </c>
      <c r="S236" s="91">
        <f t="shared" si="48"/>
        <v>3.361569194758355</v>
      </c>
      <c r="T236" s="91">
        <f t="shared" si="48"/>
        <v>9.0098373532841318</v>
      </c>
      <c r="U236" s="91">
        <f t="shared" si="48"/>
        <v>-6.4194179121208954</v>
      </c>
      <c r="V236" s="91">
        <f t="shared" si="48"/>
        <v>6.7342548727539278</v>
      </c>
      <c r="W236" s="91">
        <f t="shared" si="48"/>
        <v>-2.3598839642541227</v>
      </c>
      <c r="X236" s="91">
        <f t="shared" si="48"/>
        <v>1.9926001816022902</v>
      </c>
      <c r="Y236" s="91">
        <f t="shared" si="48"/>
        <v>-2.9432617638935192</v>
      </c>
      <c r="Z236" s="91">
        <f t="shared" si="48"/>
        <v>5.3058827629452487</v>
      </c>
      <c r="AA236" s="91"/>
      <c r="AB236" s="91">
        <f t="shared" si="48"/>
        <v>2.2750719628642026E-2</v>
      </c>
      <c r="AC236" s="91">
        <f t="shared" si="48"/>
        <v>2.825668469057983</v>
      </c>
      <c r="AD236" s="91">
        <f t="shared" si="48"/>
        <v>-7.149659031219767</v>
      </c>
      <c r="AE236" s="91">
        <f t="shared" si="48"/>
        <v>-0.70139130434780728</v>
      </c>
      <c r="AF236" s="91">
        <f t="shared" si="48"/>
        <v>-0.57340785003398942</v>
      </c>
      <c r="AG236" s="91">
        <f t="shared" si="48"/>
        <v>0.92469531666861726</v>
      </c>
      <c r="AH236" s="91">
        <f t="shared" si="48"/>
        <v>4.6106135035844549</v>
      </c>
      <c r="AI236" s="91">
        <f t="shared" si="48"/>
        <v>0.26050790842015376</v>
      </c>
      <c r="AJ236" s="91">
        <f t="shared" si="48"/>
        <v>6.9149545638209693</v>
      </c>
      <c r="AK236" s="91">
        <f t="shared" si="48"/>
        <v>4.4493721719456865</v>
      </c>
      <c r="AL236" s="91" t="e">
        <f t="shared" si="48"/>
        <v>#VALUE!</v>
      </c>
      <c r="AM236" s="91">
        <f t="shared" si="48"/>
        <v>8.8494947748843398</v>
      </c>
      <c r="AN236" s="91">
        <f t="shared" si="48"/>
        <v>-2.3585665171797894</v>
      </c>
      <c r="AO236" s="91">
        <f t="shared" si="48"/>
        <v>3.0759813545424435</v>
      </c>
      <c r="AP236" s="91">
        <f t="shared" si="48"/>
        <v>-6.2337857606370397</v>
      </c>
      <c r="AQ236" s="91">
        <f t="shared" si="48"/>
        <v>-3.2295093399057961</v>
      </c>
      <c r="AR236" s="91" t="e">
        <f t="shared" si="48"/>
        <v>#VALUE!</v>
      </c>
      <c r="AS236" s="91" t="e">
        <f t="shared" si="48"/>
        <v>#VALUE!</v>
      </c>
      <c r="AT236" s="91">
        <f t="shared" si="48"/>
        <v>6.4821182620638398</v>
      </c>
      <c r="AU236" s="91">
        <f t="shared" si="48"/>
        <v>2.1220303141649146</v>
      </c>
      <c r="AV236" s="91">
        <f t="shared" si="48"/>
        <v>1.5111972949802073</v>
      </c>
      <c r="AW236" s="91">
        <f t="shared" si="48"/>
        <v>5.960306354537874E-2</v>
      </c>
      <c r="AX236" s="91">
        <f t="shared" si="48"/>
        <v>-6.8260608242336875</v>
      </c>
      <c r="AY236" s="91">
        <f t="shared" si="48"/>
        <v>3.976528332224468</v>
      </c>
      <c r="AZ236" s="91">
        <f t="shared" si="48"/>
        <v>-2.6013488280737858</v>
      </c>
      <c r="BA236" s="91">
        <f t="shared" si="48"/>
        <v>7.1069751061079147</v>
      </c>
      <c r="BB236" s="91">
        <f t="shared" si="48"/>
        <v>8.6352236680517507</v>
      </c>
      <c r="BC236" s="91">
        <f t="shared" si="48"/>
        <v>-9.179176396450984</v>
      </c>
      <c r="BD236" s="91">
        <f t="shared" si="48"/>
        <v>4.0881579525275864</v>
      </c>
      <c r="BE236" s="91">
        <f t="shared" si="48"/>
        <v>9.7964505812346925</v>
      </c>
      <c r="BF236" s="91">
        <f t="shared" si="48"/>
        <v>1.9449038896830353</v>
      </c>
      <c r="BG236" s="91">
        <f t="shared" si="48"/>
        <v>-4.5750793233709102</v>
      </c>
      <c r="BH236" s="91">
        <f t="shared" si="48"/>
        <v>-3.1388805728761646</v>
      </c>
      <c r="BI236" s="91">
        <f t="shared" si="48"/>
        <v>2.6474517837969902</v>
      </c>
      <c r="BJ236" s="91">
        <f t="shared" si="48"/>
        <v>4.749338720982176</v>
      </c>
      <c r="BK236" s="91">
        <f t="shared" si="48"/>
        <v>3.7456405799110026</v>
      </c>
      <c r="BL236" s="91">
        <f t="shared" si="48"/>
        <v>5.3921945503888047</v>
      </c>
      <c r="BM236" s="91">
        <f t="shared" si="48"/>
        <v>-8.5777770307827943</v>
      </c>
      <c r="BN236" s="91">
        <f t="shared" si="48"/>
        <v>10.434259108802989</v>
      </c>
    </row>
    <row r="237" spans="1:66">
      <c r="A237" s="41" t="s">
        <v>80</v>
      </c>
      <c r="C237" s="91">
        <f t="shared" si="49"/>
        <v>0.16169069603186728</v>
      </c>
      <c r="D237" s="91">
        <f t="shared" si="48"/>
        <v>-0.93883637234374695</v>
      </c>
      <c r="E237" s="91">
        <f t="shared" si="48"/>
        <v>-5.0530922506523108</v>
      </c>
      <c r="F237" s="91">
        <f t="shared" si="48"/>
        <v>2.3123779333079177</v>
      </c>
      <c r="G237" s="91">
        <f t="shared" si="48"/>
        <v>-129.52716931542381</v>
      </c>
      <c r="H237" s="91">
        <f t="shared" si="48"/>
        <v>-22.888851204201668</v>
      </c>
      <c r="I237" s="91">
        <f t="shared" si="48"/>
        <v>-3.0431957435756405</v>
      </c>
      <c r="J237" s="91">
        <f t="shared" si="48"/>
        <v>2.2225808669181673</v>
      </c>
      <c r="K237" s="91">
        <f t="shared" si="48"/>
        <v>-0.6765163778989951</v>
      </c>
      <c r="L237" s="91">
        <f t="shared" si="48"/>
        <v>-46.709580022669222</v>
      </c>
      <c r="M237" s="91">
        <f t="shared" si="48"/>
        <v>0</v>
      </c>
      <c r="N237" s="91">
        <f t="shared" si="48"/>
        <v>-0.47243369720853201</v>
      </c>
      <c r="O237" s="91"/>
      <c r="P237" s="91">
        <f t="shared" si="48"/>
        <v>60.301066649078905</v>
      </c>
      <c r="Q237" s="91">
        <f t="shared" si="48"/>
        <v>-45.821350396670994</v>
      </c>
      <c r="R237" s="91">
        <f t="shared" si="48"/>
        <v>-30.131090750730959</v>
      </c>
      <c r="S237" s="91">
        <f t="shared" si="48"/>
        <v>-4.7405009109312557</v>
      </c>
      <c r="T237" s="91">
        <f t="shared" si="48"/>
        <v>-94.45543930287208</v>
      </c>
      <c r="U237" s="91">
        <f t="shared" si="48"/>
        <v>-5.4889400095249998</v>
      </c>
      <c r="V237" s="91">
        <f t="shared" si="48"/>
        <v>-14.139006137303996</v>
      </c>
      <c r="W237" s="91">
        <f t="shared" si="48"/>
        <v>-10.321987819963994</v>
      </c>
      <c r="X237" s="91">
        <f t="shared" si="48"/>
        <v>2.2820411780048984</v>
      </c>
      <c r="Y237" s="91">
        <f t="shared" si="48"/>
        <v>-1.8476488593643314</v>
      </c>
      <c r="Z237" s="91">
        <f t="shared" si="48"/>
        <v>7.0844445880559919</v>
      </c>
      <c r="AA237" s="91"/>
      <c r="AB237" s="91">
        <f t="shared" si="48"/>
        <v>0.53648435544433126</v>
      </c>
      <c r="AC237" s="91">
        <f t="shared" si="48"/>
        <v>49.771644718369998</v>
      </c>
      <c r="AD237" s="91">
        <f t="shared" si="48"/>
        <v>-73.114129885274053</v>
      </c>
      <c r="AE237" s="91">
        <f t="shared" si="48"/>
        <v>31.716490683229829</v>
      </c>
      <c r="AF237" s="91">
        <f t="shared" si="48"/>
        <v>-6.2591760190204697</v>
      </c>
      <c r="AG237" s="91">
        <f t="shared" si="48"/>
        <v>10.781734511860497</v>
      </c>
      <c r="AH237" s="91">
        <f t="shared" si="48"/>
        <v>-134.48532701688873</v>
      </c>
      <c r="AI237" s="91">
        <f t="shared" si="48"/>
        <v>5.7021427031083292</v>
      </c>
      <c r="AJ237" s="91">
        <f t="shared" si="48"/>
        <v>-4.072056446990004</v>
      </c>
      <c r="AK237" s="91">
        <f t="shared" si="48"/>
        <v>3.6972332585822181</v>
      </c>
      <c r="AL237" s="91" t="e">
        <f t="shared" si="48"/>
        <v>#VALUE!</v>
      </c>
      <c r="AM237" s="91">
        <f t="shared" si="48"/>
        <v>-1.409272203678924E-2</v>
      </c>
      <c r="AN237" s="91">
        <f t="shared" si="48"/>
        <v>-23.152539594263004</v>
      </c>
      <c r="AO237" s="91">
        <f t="shared" si="48"/>
        <v>1.7244305820265684</v>
      </c>
      <c r="AP237" s="91">
        <f t="shared" si="48"/>
        <v>-2.6338140852636607</v>
      </c>
      <c r="AQ237" s="91">
        <f t="shared" si="48"/>
        <v>1.0742570482522642</v>
      </c>
      <c r="AR237" s="91" t="e">
        <f t="shared" si="48"/>
        <v>#VALUE!</v>
      </c>
      <c r="AS237" s="91" t="e">
        <f t="shared" si="48"/>
        <v>#VALUE!</v>
      </c>
      <c r="AT237" s="91">
        <f t="shared" si="48"/>
        <v>-9.0926520372440081</v>
      </c>
      <c r="AU237" s="91">
        <f t="shared" si="48"/>
        <v>10.824388772826884</v>
      </c>
      <c r="AV237" s="91">
        <f t="shared" si="48"/>
        <v>3.145439366449541</v>
      </c>
      <c r="AW237" s="91">
        <f t="shared" si="48"/>
        <v>2.0392302688902531</v>
      </c>
      <c r="AX237" s="91" t="e">
        <f t="shared" si="48"/>
        <v>#DIV/0!</v>
      </c>
      <c r="AY237" s="91">
        <f t="shared" si="48"/>
        <v>3.4200749823105565</v>
      </c>
      <c r="AZ237" s="91">
        <f t="shared" si="48"/>
        <v>7.1918328184639302</v>
      </c>
      <c r="BA237" s="91">
        <f t="shared" si="48"/>
        <v>5.9454380753139873</v>
      </c>
      <c r="BB237" s="91">
        <f t="shared" si="48"/>
        <v>3.4405372016214235</v>
      </c>
      <c r="BC237" s="91">
        <f t="shared" si="48"/>
        <v>3.8138767520480066</v>
      </c>
      <c r="BD237" s="91">
        <f t="shared" si="48"/>
        <v>3.193043720960004</v>
      </c>
      <c r="BE237" s="91" t="e">
        <f t="shared" si="48"/>
        <v>#DIV/0!</v>
      </c>
      <c r="BF237" s="91" t="e">
        <f t="shared" si="48"/>
        <v>#DIV/0!</v>
      </c>
      <c r="BG237" s="91">
        <f t="shared" si="48"/>
        <v>7.7085682754219338</v>
      </c>
      <c r="BH237" s="91">
        <f t="shared" si="48"/>
        <v>2.7606149907140836</v>
      </c>
      <c r="BI237" s="91">
        <f t="shared" si="48"/>
        <v>6.1245442865385025</v>
      </c>
      <c r="BJ237" s="91">
        <f t="shared" si="48"/>
        <v>5.207103434365834</v>
      </c>
      <c r="BK237" s="91">
        <f t="shared" si="48"/>
        <v>3.6138272902666717</v>
      </c>
      <c r="BL237" s="91">
        <f t="shared" si="48"/>
        <v>-4.8138038042515063</v>
      </c>
      <c r="BM237" s="91">
        <f t="shared" si="48"/>
        <v>3.3011012424623942</v>
      </c>
      <c r="BN237" s="91">
        <f t="shared" si="48"/>
        <v>0.61465900369180793</v>
      </c>
    </row>
    <row r="238" spans="1:66">
      <c r="A238" s="41" t="s">
        <v>117</v>
      </c>
      <c r="C238" s="91">
        <f t="shared" si="49"/>
        <v>0.35468842335121886</v>
      </c>
      <c r="D238" s="91">
        <f t="shared" si="48"/>
        <v>-0.7601675302746187</v>
      </c>
      <c r="E238" s="91">
        <f t="shared" si="48"/>
        <v>-0.16293996408890826</v>
      </c>
      <c r="F238" s="91">
        <f t="shared" si="48"/>
        <v>-0.44755715521373152</v>
      </c>
      <c r="G238" s="91">
        <f t="shared" si="48"/>
        <v>-2.9292080390040387</v>
      </c>
      <c r="H238" s="91">
        <f t="shared" si="48"/>
        <v>-0.55767131584645091</v>
      </c>
      <c r="I238" s="91">
        <f t="shared" si="48"/>
        <v>-0.94221455195339976</v>
      </c>
      <c r="J238" s="91">
        <f t="shared" si="48"/>
        <v>1.2533702501048223</v>
      </c>
      <c r="K238" s="91">
        <f t="shared" si="48"/>
        <v>-2.4961679152583027</v>
      </c>
      <c r="L238" s="91">
        <f t="shared" si="48"/>
        <v>-3.5792584963451946</v>
      </c>
      <c r="M238" s="91">
        <f t="shared" si="48"/>
        <v>0</v>
      </c>
      <c r="N238" s="91">
        <f t="shared" si="48"/>
        <v>-3.4086038991742708E-2</v>
      </c>
      <c r="O238" s="91"/>
      <c r="P238" s="91">
        <f t="shared" si="48"/>
        <v>2.0962025821868489</v>
      </c>
      <c r="Q238" s="91">
        <f t="shared" si="48"/>
        <v>-4.671471891131552</v>
      </c>
      <c r="R238" s="91">
        <f t="shared" si="48"/>
        <v>-2.5404764535238589</v>
      </c>
      <c r="S238" s="91">
        <f t="shared" si="48"/>
        <v>-1.9124675018916566</v>
      </c>
      <c r="T238" s="91">
        <f t="shared" si="48"/>
        <v>-3.7371526240338735</v>
      </c>
      <c r="U238" s="91">
        <f t="shared" si="48"/>
        <v>-18.314191652966734</v>
      </c>
      <c r="V238" s="91">
        <f t="shared" si="48"/>
        <v>-16.075970407366579</v>
      </c>
      <c r="W238" s="91">
        <f t="shared" si="48"/>
        <v>-0.71287500520135449</v>
      </c>
      <c r="X238" s="91">
        <f t="shared" si="48"/>
        <v>-0.38977998643667061</v>
      </c>
      <c r="Y238" s="91">
        <f t="shared" si="48"/>
        <v>1.0894103018513648</v>
      </c>
      <c r="Z238" s="91">
        <f t="shared" si="48"/>
        <v>-1.1469562015923918</v>
      </c>
      <c r="AA238" s="91"/>
      <c r="AB238" s="91">
        <f t="shared" si="48"/>
        <v>-0.91427719348182213</v>
      </c>
      <c r="AC238" s="91">
        <f t="shared" si="48"/>
        <v>-6.6700421132844703</v>
      </c>
      <c r="AD238" s="91">
        <f t="shared" si="48"/>
        <v>1.1313563197809646</v>
      </c>
      <c r="AE238" s="91">
        <f t="shared" si="48"/>
        <v>7.3219780219780191</v>
      </c>
      <c r="AF238" s="91">
        <f t="shared" si="48"/>
        <v>-29.901519465052807</v>
      </c>
      <c r="AG238" s="91">
        <f t="shared" si="48"/>
        <v>-6.1283177024007589</v>
      </c>
      <c r="AH238" s="91">
        <f t="shared" si="48"/>
        <v>-11.6548904887393</v>
      </c>
      <c r="AI238" s="91">
        <f t="shared" si="48"/>
        <v>-12.162441837356203</v>
      </c>
      <c r="AJ238" s="91">
        <f t="shared" si="48"/>
        <v>-16.941826723266576</v>
      </c>
      <c r="AK238" s="91">
        <f t="shared" si="48"/>
        <v>24.946492060831403</v>
      </c>
      <c r="AL238" s="91" t="e">
        <f t="shared" si="48"/>
        <v>#DIV/0!</v>
      </c>
      <c r="AM238" s="91">
        <f t="shared" si="48"/>
        <v>12.18737534156071</v>
      </c>
      <c r="AN238" s="91">
        <f t="shared" si="48"/>
        <v>-0.87665020611038502</v>
      </c>
      <c r="AO238" s="91">
        <f t="shared" si="48"/>
        <v>0.76320621808333067</v>
      </c>
      <c r="AP238" s="91">
        <f t="shared" si="48"/>
        <v>4.6642255054404025</v>
      </c>
      <c r="AQ238" s="91">
        <f t="shared" si="48"/>
        <v>-2.800740559338732</v>
      </c>
      <c r="AR238" s="91" t="e">
        <f t="shared" si="48"/>
        <v>#VALUE!</v>
      </c>
      <c r="AS238" s="91" t="e">
        <f t="shared" si="48"/>
        <v>#VALUE!</v>
      </c>
      <c r="AT238" s="91">
        <f t="shared" si="48"/>
        <v>4.3077895466016596</v>
      </c>
      <c r="AU238" s="91">
        <f t="shared" si="48"/>
        <v>0.80442226999175537</v>
      </c>
      <c r="AV238" s="91">
        <f t="shared" si="48"/>
        <v>-0.64773195485537383</v>
      </c>
      <c r="AW238" s="91">
        <f t="shared" si="48"/>
        <v>1.5679367151092618</v>
      </c>
      <c r="AX238" s="91">
        <f t="shared" si="48"/>
        <v>3.1195306085069827</v>
      </c>
      <c r="AY238" s="91">
        <f t="shared" si="48"/>
        <v>0.67968760893245528</v>
      </c>
      <c r="AZ238" s="91">
        <f t="shared" si="48"/>
        <v>0.75493094464497057</v>
      </c>
      <c r="BA238" s="91">
        <f t="shared" si="48"/>
        <v>-3.2880346938775578</v>
      </c>
      <c r="BB238" s="91">
        <f t="shared" si="48"/>
        <v>-9.6025775168306069</v>
      </c>
      <c r="BC238" s="91">
        <f t="shared" si="48"/>
        <v>-14.452681194277991</v>
      </c>
      <c r="BD238" s="91">
        <f t="shared" si="48"/>
        <v>4.0686628056801935</v>
      </c>
      <c r="BE238" s="91">
        <f t="shared" si="48"/>
        <v>0.35627408093555357</v>
      </c>
      <c r="BF238" s="91">
        <f t="shared" si="48"/>
        <v>3.7781339561862555</v>
      </c>
      <c r="BG238" s="91">
        <f t="shared" si="48"/>
        <v>-2.1411801625215343</v>
      </c>
      <c r="BH238" s="91">
        <f t="shared" si="48"/>
        <v>0.21144028192809386</v>
      </c>
      <c r="BI238" s="91">
        <f t="shared" si="48"/>
        <v>-0.48826683821213274</v>
      </c>
      <c r="BJ238" s="91">
        <f t="shared" si="48"/>
        <v>0.41440538091177487</v>
      </c>
      <c r="BK238" s="91">
        <f t="shared" si="48"/>
        <v>-5.0850527797256238</v>
      </c>
      <c r="BL238" s="91">
        <f t="shared" si="48"/>
        <v>-3.2589509026568084</v>
      </c>
      <c r="BM238" s="91">
        <f t="shared" si="48"/>
        <v>-1.8657296456374906</v>
      </c>
      <c r="BN238" s="91">
        <f t="shared" si="48"/>
        <v>3.2592264960037558</v>
      </c>
    </row>
    <row r="240" spans="1:66">
      <c r="A240" s="17" t="s">
        <v>207</v>
      </c>
      <c r="B240" s="87" t="s">
        <v>208</v>
      </c>
    </row>
    <row r="241" spans="1:66">
      <c r="A241" s="41" t="s">
        <v>189</v>
      </c>
      <c r="C241" s="91">
        <f>100*_xlfn.STDEV.S(C229,C223)/((C229+C223)/2)</f>
        <v>0.17613644713357018</v>
      </c>
      <c r="D241" s="91">
        <f t="shared" ref="D241:BN243" si="50">100*_xlfn.STDEV.S(D229,D223)/((D229+D223)/2)</f>
        <v>0.42417768975020836</v>
      </c>
      <c r="E241" s="91">
        <f t="shared" si="50"/>
        <v>0.23173104432070435</v>
      </c>
      <c r="F241" s="91">
        <f t="shared" si="50"/>
        <v>1.2901336594602992</v>
      </c>
      <c r="G241" s="91">
        <f t="shared" si="50"/>
        <v>7.1821753445709637</v>
      </c>
      <c r="H241" s="91">
        <f t="shared" si="50"/>
        <v>3.8334499897482499</v>
      </c>
      <c r="I241" s="91">
        <f t="shared" si="50"/>
        <v>2.4674006799488915</v>
      </c>
      <c r="J241" s="91">
        <f t="shared" si="50"/>
        <v>3.3941252782984104</v>
      </c>
      <c r="K241" s="91">
        <f t="shared" si="50"/>
        <v>0.45707283680395516</v>
      </c>
      <c r="L241" s="91">
        <f t="shared" si="50"/>
        <v>3.9803040994355139</v>
      </c>
      <c r="M241" s="91">
        <f t="shared" si="50"/>
        <v>0</v>
      </c>
      <c r="N241" s="91">
        <f t="shared" si="50"/>
        <v>0.3154961650266121</v>
      </c>
      <c r="O241" s="91"/>
      <c r="P241" s="91">
        <f t="shared" si="50"/>
        <v>5.193498596949872E-2</v>
      </c>
      <c r="Q241" s="91">
        <f t="shared" si="50"/>
        <v>2.5653793742397735</v>
      </c>
      <c r="R241" s="91">
        <f t="shared" si="50"/>
        <v>8.8925481947070377</v>
      </c>
      <c r="S241" s="91">
        <f t="shared" si="50"/>
        <v>10.583385590048438</v>
      </c>
      <c r="T241" s="91">
        <f t="shared" si="50"/>
        <v>44.791858989830416</v>
      </c>
      <c r="U241" s="91">
        <f t="shared" si="50"/>
        <v>49.158457949114641</v>
      </c>
      <c r="V241" s="91">
        <f t="shared" si="50"/>
        <v>1.4417154395063649</v>
      </c>
      <c r="W241" s="91">
        <f t="shared" si="50"/>
        <v>1.6938826014835298</v>
      </c>
      <c r="X241" s="91">
        <f t="shared" si="50"/>
        <v>4.6044319240614549</v>
      </c>
      <c r="Y241" s="91">
        <f t="shared" si="50"/>
        <v>2.2602599014188334</v>
      </c>
      <c r="Z241" s="91">
        <f t="shared" si="50"/>
        <v>0.16521011689478468</v>
      </c>
      <c r="AA241" s="91"/>
      <c r="AB241" s="91">
        <f t="shared" si="50"/>
        <v>1.6880327170849787</v>
      </c>
      <c r="AC241" s="91">
        <f t="shared" si="50"/>
        <v>11.071720655852298</v>
      </c>
      <c r="AD241" s="91">
        <f t="shared" si="50"/>
        <v>0.36502596630410056</v>
      </c>
      <c r="AE241" s="91">
        <f t="shared" si="50"/>
        <v>5.0539041558728162</v>
      </c>
      <c r="AF241" s="91">
        <f t="shared" si="50"/>
        <v>20.149218850028724</v>
      </c>
      <c r="AG241" s="91">
        <f t="shared" si="50"/>
        <v>38.63592990774837</v>
      </c>
      <c r="AH241" s="91">
        <f t="shared" si="50"/>
        <v>5.3012199163969393</v>
      </c>
      <c r="AI241" s="91">
        <f t="shared" si="50"/>
        <v>49.751789036964425</v>
      </c>
      <c r="AJ241" s="91">
        <f t="shared" si="50"/>
        <v>5.6106605969963157</v>
      </c>
      <c r="AK241" s="91">
        <f t="shared" si="50"/>
        <v>3.7712095838611597</v>
      </c>
      <c r="AL241" s="91" t="e">
        <f t="shared" si="50"/>
        <v>#DIV/0!</v>
      </c>
      <c r="AM241" s="91">
        <f t="shared" si="50"/>
        <v>2.0984194621480468</v>
      </c>
      <c r="AN241" s="91">
        <f t="shared" si="50"/>
        <v>1.5634361379107165</v>
      </c>
      <c r="AO241" s="91">
        <f t="shared" si="50"/>
        <v>3.9308584631467043</v>
      </c>
      <c r="AP241" s="91">
        <f t="shared" si="50"/>
        <v>4.8989199275586568</v>
      </c>
      <c r="AQ241" s="91">
        <f t="shared" si="50"/>
        <v>7.9047534033551132</v>
      </c>
      <c r="AR241" s="91" t="e">
        <f t="shared" si="50"/>
        <v>#DIV/0!</v>
      </c>
      <c r="AS241" s="91" t="e">
        <f t="shared" si="50"/>
        <v>#DIV/0!</v>
      </c>
      <c r="AT241" s="91">
        <f t="shared" si="50"/>
        <v>1.575434567791695</v>
      </c>
      <c r="AU241" s="91">
        <f t="shared" si="50"/>
        <v>1.8596722703832667</v>
      </c>
      <c r="AV241" s="91">
        <f t="shared" si="50"/>
        <v>1.1470661462617664</v>
      </c>
      <c r="AW241" s="91">
        <f t="shared" si="50"/>
        <v>2.0463785506877903</v>
      </c>
      <c r="AX241" s="91">
        <f t="shared" si="50"/>
        <v>8.1965430045284791</v>
      </c>
      <c r="AY241" s="91">
        <f t="shared" si="50"/>
        <v>2.3390787435824705</v>
      </c>
      <c r="AZ241" s="91">
        <f t="shared" si="50"/>
        <v>3.8670010758227349</v>
      </c>
      <c r="BA241" s="91">
        <f t="shared" si="50"/>
        <v>6.0763616387732142</v>
      </c>
      <c r="BB241" s="91">
        <f t="shared" si="50"/>
        <v>3.2424338671644235</v>
      </c>
      <c r="BC241" s="91">
        <f t="shared" si="50"/>
        <v>1.4203959078701784</v>
      </c>
      <c r="BD241" s="91">
        <f t="shared" si="50"/>
        <v>1.2568254847179723</v>
      </c>
      <c r="BE241" s="91">
        <f t="shared" si="50"/>
        <v>4.1113316749450561</v>
      </c>
      <c r="BF241" s="91">
        <f t="shared" si="50"/>
        <v>5.7409905215556538</v>
      </c>
      <c r="BG241" s="91">
        <f t="shared" si="50"/>
        <v>4.6897249655078914</v>
      </c>
      <c r="BH241" s="91">
        <f t="shared" si="50"/>
        <v>0.28545604325149387</v>
      </c>
      <c r="BI241" s="91">
        <f t="shared" si="50"/>
        <v>2.9185126757338495</v>
      </c>
      <c r="BJ241" s="91">
        <f t="shared" si="50"/>
        <v>0.34490046038007172</v>
      </c>
      <c r="BK241" s="91">
        <f t="shared" si="50"/>
        <v>2.1562834996014453</v>
      </c>
      <c r="BL241" s="91">
        <f t="shared" si="50"/>
        <v>9.9140066233592012</v>
      </c>
      <c r="BM241" s="91">
        <f t="shared" si="50"/>
        <v>2.6692473268944945</v>
      </c>
      <c r="BN241" s="91">
        <f t="shared" si="50"/>
        <v>1.7959566068691364</v>
      </c>
    </row>
    <row r="242" spans="1:66">
      <c r="A242" s="41" t="s">
        <v>190</v>
      </c>
      <c r="C242" s="91">
        <f t="shared" ref="C242:R243" si="51">100*_xlfn.STDEV.S(C230,C224)/((C230+C224)/2)</f>
        <v>1.1923981312718872</v>
      </c>
      <c r="D242" s="91">
        <f t="shared" si="51"/>
        <v>0.60345472840920311</v>
      </c>
      <c r="E242" s="91">
        <f t="shared" si="51"/>
        <v>0.86421549881290805</v>
      </c>
      <c r="F242" s="91">
        <f t="shared" si="51"/>
        <v>0.38596279135557465</v>
      </c>
      <c r="G242" s="91">
        <f t="shared" si="51"/>
        <v>2.3282884056483493</v>
      </c>
      <c r="H242" s="91">
        <f t="shared" si="51"/>
        <v>0.64011216039505237</v>
      </c>
      <c r="I242" s="91">
        <f t="shared" si="51"/>
        <v>0.48261907533508158</v>
      </c>
      <c r="J242" s="91">
        <f t="shared" si="51"/>
        <v>1.0301451003925668</v>
      </c>
      <c r="K242" s="91">
        <f t="shared" si="51"/>
        <v>18.294982563656788</v>
      </c>
      <c r="L242" s="91">
        <f t="shared" si="51"/>
        <v>4.341144883245498</v>
      </c>
      <c r="M242" s="91">
        <f t="shared" si="51"/>
        <v>0</v>
      </c>
      <c r="N242" s="91">
        <f t="shared" si="51"/>
        <v>0.4059682529813316</v>
      </c>
      <c r="O242" s="91"/>
      <c r="P242" s="91">
        <f t="shared" si="51"/>
        <v>1.7794523729317089</v>
      </c>
      <c r="Q242" s="91">
        <f t="shared" si="51"/>
        <v>3.2783398244089312</v>
      </c>
      <c r="R242" s="91">
        <f t="shared" si="51"/>
        <v>2.9113243880285542</v>
      </c>
      <c r="S242" s="91">
        <f t="shared" si="50"/>
        <v>2.4176234150237876</v>
      </c>
      <c r="T242" s="91">
        <f t="shared" si="50"/>
        <v>6.6714609816628858</v>
      </c>
      <c r="U242" s="91">
        <f t="shared" si="50"/>
        <v>4.3980493529572469</v>
      </c>
      <c r="V242" s="91">
        <f t="shared" si="50"/>
        <v>4.9277612891282532</v>
      </c>
      <c r="W242" s="91">
        <f t="shared" si="50"/>
        <v>1.6492299968231334</v>
      </c>
      <c r="X242" s="91">
        <f t="shared" si="50"/>
        <v>1.4231600454293842</v>
      </c>
      <c r="Y242" s="91">
        <f t="shared" si="50"/>
        <v>2.0510169531792375</v>
      </c>
      <c r="Z242" s="91">
        <f t="shared" si="50"/>
        <v>3.854071951533359</v>
      </c>
      <c r="AA242" s="91"/>
      <c r="AB242" s="91">
        <f t="shared" si="50"/>
        <v>1.6089018310010025E-2</v>
      </c>
      <c r="AC242" s="91">
        <f t="shared" si="50"/>
        <v>2.0266830072071138</v>
      </c>
      <c r="AD242" s="91">
        <f t="shared" si="50"/>
        <v>4.881082023297183</v>
      </c>
      <c r="AE242" s="91">
        <f t="shared" si="50"/>
        <v>0.49422532085742266</v>
      </c>
      <c r="AF242" s="91">
        <f t="shared" si="50"/>
        <v>0.40430143107284711</v>
      </c>
      <c r="AG242" s="91">
        <f t="shared" si="50"/>
        <v>0.65689546977000701</v>
      </c>
      <c r="AH242" s="91">
        <f t="shared" si="50"/>
        <v>3.337127089934993</v>
      </c>
      <c r="AI242" s="91">
        <f t="shared" si="50"/>
        <v>0.18444715831374656</v>
      </c>
      <c r="AJ242" s="91">
        <f t="shared" si="50"/>
        <v>5.064722907596539</v>
      </c>
      <c r="AK242" s="91">
        <f t="shared" si="50"/>
        <v>3.2177664370087498</v>
      </c>
      <c r="AL242" s="91" t="e">
        <f t="shared" si="50"/>
        <v>#DIV/0!</v>
      </c>
      <c r="AM242" s="91">
        <f t="shared" si="50"/>
        <v>6.5472364386651343</v>
      </c>
      <c r="AN242" s="91">
        <f t="shared" si="50"/>
        <v>1.6483200161785865</v>
      </c>
      <c r="AO242" s="91">
        <f t="shared" si="50"/>
        <v>2.2090218243172295</v>
      </c>
      <c r="AP242" s="91">
        <f t="shared" si="50"/>
        <v>4.2747139296823375</v>
      </c>
      <c r="AQ242" s="91">
        <f t="shared" si="50"/>
        <v>2.2473192614299875</v>
      </c>
      <c r="AR242" s="91" t="e">
        <f t="shared" si="50"/>
        <v>#DIV/0!</v>
      </c>
      <c r="AS242" s="91" t="e">
        <f t="shared" si="50"/>
        <v>#DIV/0!</v>
      </c>
      <c r="AT242" s="91">
        <f t="shared" si="50"/>
        <v>4.7370813884430465</v>
      </c>
      <c r="AU242" s="91">
        <f t="shared" si="50"/>
        <v>1.5165933099189697</v>
      </c>
      <c r="AV242" s="91">
        <f t="shared" si="50"/>
        <v>1.0767134875404711</v>
      </c>
      <c r="AW242" s="91">
        <f t="shared" si="50"/>
        <v>4.215829422987976E-2</v>
      </c>
      <c r="AX242" s="91">
        <f t="shared" si="50"/>
        <v>4.6674523301097715</v>
      </c>
      <c r="AY242" s="91">
        <f t="shared" si="50"/>
        <v>2.8688708809952099</v>
      </c>
      <c r="AZ242" s="91">
        <f t="shared" si="50"/>
        <v>1.8158135739990382</v>
      </c>
      <c r="BA242" s="91">
        <f t="shared" si="50"/>
        <v>5.2105464093554348</v>
      </c>
      <c r="BB242" s="91">
        <f t="shared" si="50"/>
        <v>6.3815560311373432</v>
      </c>
      <c r="BC242" s="91">
        <f t="shared" si="50"/>
        <v>6.205835578333514</v>
      </c>
      <c r="BD242" s="91">
        <f t="shared" si="50"/>
        <v>2.9510867547184736</v>
      </c>
      <c r="BE242" s="91">
        <f t="shared" si="50"/>
        <v>7.2839194207660993</v>
      </c>
      <c r="BF242" s="91">
        <f t="shared" si="50"/>
        <v>1.3887597503524456</v>
      </c>
      <c r="BG242" s="91">
        <f t="shared" si="50"/>
        <v>3.1627211141473124</v>
      </c>
      <c r="BH242" s="91">
        <f t="shared" si="50"/>
        <v>2.1852278915352161</v>
      </c>
      <c r="BI242" s="91">
        <f t="shared" si="50"/>
        <v>1.897144096803282</v>
      </c>
      <c r="BJ242" s="91">
        <f t="shared" si="50"/>
        <v>3.4399777125049176</v>
      </c>
      <c r="BK242" s="91">
        <f t="shared" si="50"/>
        <v>2.6991174736386205</v>
      </c>
      <c r="BL242" s="91">
        <f t="shared" si="50"/>
        <v>3.9185040119516841</v>
      </c>
      <c r="BM242" s="91">
        <f t="shared" si="50"/>
        <v>5.8159640900550631</v>
      </c>
      <c r="BN242" s="91">
        <f t="shared" si="50"/>
        <v>7.7842497677118185</v>
      </c>
    </row>
    <row r="243" spans="1:66">
      <c r="A243" s="41" t="s">
        <v>80</v>
      </c>
      <c r="C243" s="91">
        <f t="shared" si="51"/>
        <v>0.11442509498516447</v>
      </c>
      <c r="D243" s="91">
        <f t="shared" si="50"/>
        <v>0.66075585714918783</v>
      </c>
      <c r="E243" s="91">
        <f t="shared" si="50"/>
        <v>3.485025031497496</v>
      </c>
      <c r="F243" s="91">
        <f t="shared" si="50"/>
        <v>1.6542240735300513</v>
      </c>
      <c r="G243" s="91">
        <f t="shared" si="50"/>
        <v>55.588460254192078</v>
      </c>
      <c r="H243" s="91">
        <f t="shared" si="50"/>
        <v>14.522809743618053</v>
      </c>
      <c r="I243" s="91">
        <f t="shared" si="50"/>
        <v>2.1196123700475784</v>
      </c>
      <c r="J243" s="91">
        <f t="shared" si="50"/>
        <v>1.5892633341279483</v>
      </c>
      <c r="K243" s="91">
        <f t="shared" si="50"/>
        <v>0.47675664998620082</v>
      </c>
      <c r="L243" s="91">
        <f>100*_xlfn.STDEV.S(L231,L225)/((L231+L225)/2)</f>
        <v>26.775337039907583</v>
      </c>
      <c r="M243" s="91">
        <f t="shared" si="50"/>
        <v>0</v>
      </c>
      <c r="N243" s="91">
        <f t="shared" si="50"/>
        <v>0.33327382203754502</v>
      </c>
      <c r="O243" s="91"/>
      <c r="P243" s="91">
        <f t="shared" si="50"/>
        <v>61.044550760078529</v>
      </c>
      <c r="Q243" s="91">
        <f t="shared" si="50"/>
        <v>26.361085020749865</v>
      </c>
      <c r="R243" s="91">
        <f t="shared" si="50"/>
        <v>18.516314788136871</v>
      </c>
      <c r="S243" s="91">
        <f t="shared" si="50"/>
        <v>3.274428191224112</v>
      </c>
      <c r="T243" s="91">
        <f t="shared" si="50"/>
        <v>45.36515393238566</v>
      </c>
      <c r="U243" s="91">
        <f t="shared" si="50"/>
        <v>3.7775918276490925</v>
      </c>
      <c r="V243" s="91">
        <f t="shared" si="50"/>
        <v>9.3376608953862217</v>
      </c>
      <c r="W243" s="91">
        <f t="shared" si="50"/>
        <v>6.940546405513464</v>
      </c>
      <c r="X243" s="91">
        <f t="shared" si="50"/>
        <v>1.6322713440178314</v>
      </c>
      <c r="Y243" s="91">
        <f t="shared" si="50"/>
        <v>1.2945258912759405</v>
      </c>
      <c r="Z243" s="91">
        <f t="shared" si="50"/>
        <v>5.1934213375979299</v>
      </c>
      <c r="AA243" s="91"/>
      <c r="AB243" s="91">
        <f t="shared" si="50"/>
        <v>0.38037204398942431</v>
      </c>
      <c r="AC243" s="91">
        <f t="shared" si="50"/>
        <v>46.85382786117809</v>
      </c>
      <c r="AD243" s="91">
        <f t="shared" si="50"/>
        <v>37.859262033896535</v>
      </c>
      <c r="AE243" s="91">
        <f t="shared" si="50"/>
        <v>26.653765099866206</v>
      </c>
      <c r="AF243" s="91">
        <f t="shared" si="50"/>
        <v>4.2915965176564574</v>
      </c>
      <c r="AG243" s="91">
        <f t="shared" si="50"/>
        <v>8.0582469843720901</v>
      </c>
      <c r="AH243" s="91">
        <f t="shared" si="50"/>
        <v>56.860782236304715</v>
      </c>
      <c r="AI243" s="91">
        <f t="shared" si="50"/>
        <v>4.1503533067791514</v>
      </c>
      <c r="AJ243" s="91">
        <f t="shared" si="50"/>
        <v>2.8219235667760141</v>
      </c>
      <c r="AK243" s="91">
        <f t="shared" si="50"/>
        <v>2.6635780556426818</v>
      </c>
      <c r="AL243" s="91" t="e">
        <f t="shared" si="50"/>
        <v>#DIV/0!</v>
      </c>
      <c r="AM243" s="91">
        <f t="shared" si="50"/>
        <v>9.9643571930097836E-3</v>
      </c>
      <c r="AN243" s="91">
        <f t="shared" si="50"/>
        <v>14.672759520066286</v>
      </c>
      <c r="AO243" s="91">
        <f t="shared" si="50"/>
        <v>1.2299614741400595</v>
      </c>
      <c r="AP243" s="91">
        <f t="shared" si="50"/>
        <v>1.8381806693831741</v>
      </c>
      <c r="AQ243" s="91">
        <f t="shared" si="50"/>
        <v>0.76371658316829882</v>
      </c>
      <c r="AR243" s="91" t="e">
        <f t="shared" si="50"/>
        <v>#DIV/0!</v>
      </c>
      <c r="AS243" s="91" t="e">
        <f t="shared" si="50"/>
        <v>#DIV/0!</v>
      </c>
      <c r="AT243" s="91">
        <f t="shared" si="50"/>
        <v>6.1498822190649571</v>
      </c>
      <c r="AU243" s="91">
        <f t="shared" si="50"/>
        <v>8.0919508110102552</v>
      </c>
      <c r="AV243" s="91">
        <f t="shared" si="50"/>
        <v>2.2597002565441384</v>
      </c>
      <c r="AW243" s="91">
        <f t="shared" si="50"/>
        <v>1.4568073800599697</v>
      </c>
      <c r="AX243" s="91" t="e">
        <f t="shared" si="50"/>
        <v>#DIV/0!</v>
      </c>
      <c r="AY243" s="91">
        <f t="shared" si="50"/>
        <v>2.4604325308809001</v>
      </c>
      <c r="AZ243" s="91">
        <f t="shared" si="50"/>
        <v>5.2750812680125918</v>
      </c>
      <c r="BA243" s="91">
        <f t="shared" si="50"/>
        <v>4.3328634364296379</v>
      </c>
      <c r="BB243" s="91">
        <f t="shared" si="50"/>
        <v>2.4754109026911366</v>
      </c>
      <c r="BC243" s="91">
        <f t="shared" si="50"/>
        <v>2.7492445126452365</v>
      </c>
      <c r="BD243" s="91">
        <f t="shared" si="50"/>
        <v>2.2944543327164939</v>
      </c>
      <c r="BE243" s="91" t="e">
        <f t="shared" si="50"/>
        <v>#DIV/0!</v>
      </c>
      <c r="BF243" s="91" t="e">
        <f t="shared" si="50"/>
        <v>#DIV/0!</v>
      </c>
      <c r="BG243" s="91">
        <f t="shared" si="50"/>
        <v>5.6692915039475871</v>
      </c>
      <c r="BH243" s="91">
        <f t="shared" si="50"/>
        <v>1.9793709862634841</v>
      </c>
      <c r="BI243" s="91">
        <f t="shared" si="50"/>
        <v>4.4675142407807158</v>
      </c>
      <c r="BJ243" s="91">
        <f t="shared" si="50"/>
        <v>3.7804028932227762</v>
      </c>
      <c r="BK243" s="91">
        <f t="shared" si="50"/>
        <v>2.6023846258886025</v>
      </c>
      <c r="BL243" s="91">
        <f t="shared" si="50"/>
        <v>3.3238709989889683</v>
      </c>
      <c r="BM243" s="91">
        <f t="shared" si="50"/>
        <v>2.3734053303529712</v>
      </c>
      <c r="BN243" s="91">
        <f t="shared" si="50"/>
        <v>0.43596941225071517</v>
      </c>
    </row>
    <row r="244" spans="1:66">
      <c r="A244" s="41" t="s">
        <v>117</v>
      </c>
      <c r="C244" s="91">
        <f>100*_xlfn.STDEV.S(C232,C226)/((C232+C226)/2)</f>
        <v>0.25124816343480477</v>
      </c>
      <c r="D244" s="91">
        <f t="shared" ref="D244:BN244" si="52">100*_xlfn.STDEV.S(D232,D226)/((D232+D226)/2)</f>
        <v>0.53548432650511224</v>
      </c>
      <c r="E244" s="91">
        <f t="shared" si="52"/>
        <v>0.11512216352760445</v>
      </c>
      <c r="F244" s="91">
        <f t="shared" si="52"/>
        <v>0.3157640870376236</v>
      </c>
      <c r="G244" s="91">
        <f t="shared" si="52"/>
        <v>2.0413649547065669</v>
      </c>
      <c r="H244" s="91">
        <f t="shared" si="52"/>
        <v>0.39323668501040615</v>
      </c>
      <c r="I244" s="91">
        <f t="shared" si="52"/>
        <v>0.6631222817011766</v>
      </c>
      <c r="J244" s="91">
        <f t="shared" si="52"/>
        <v>0.89185573038585442</v>
      </c>
      <c r="K244" s="91">
        <f t="shared" si="52"/>
        <v>1.7432994194715661</v>
      </c>
      <c r="L244" s="91">
        <f t="shared" si="52"/>
        <v>2.4864202503524591</v>
      </c>
      <c r="M244" s="91">
        <f t="shared" si="52"/>
        <v>0</v>
      </c>
      <c r="N244" s="91">
        <f t="shared" si="52"/>
        <v>2.4098362226277932E-2</v>
      </c>
      <c r="O244" s="91"/>
      <c r="P244" s="91">
        <f t="shared" si="52"/>
        <v>1.4979389783772354</v>
      </c>
      <c r="Q244" s="91">
        <f t="shared" si="52"/>
        <v>3.227835732865119</v>
      </c>
      <c r="R244" s="91">
        <f t="shared" si="52"/>
        <v>1.7738559316005968</v>
      </c>
      <c r="S244" s="91">
        <f t="shared" si="52"/>
        <v>1.3395098936858045</v>
      </c>
      <c r="T244" s="91">
        <f t="shared" si="52"/>
        <v>2.5940933489533036</v>
      </c>
      <c r="U244" s="91">
        <f t="shared" si="52"/>
        <v>11.863717160768333</v>
      </c>
      <c r="V244" s="91">
        <f t="shared" si="52"/>
        <v>10.521695372023309</v>
      </c>
      <c r="W244" s="91">
        <f t="shared" si="52"/>
        <v>0.50228840606583935</v>
      </c>
      <c r="X244" s="91">
        <f t="shared" si="52"/>
        <v>0.27507996824870534</v>
      </c>
      <c r="Y244" s="91">
        <f t="shared" si="52"/>
        <v>0.77454841705771049</v>
      </c>
      <c r="Z244" s="91">
        <f t="shared" si="52"/>
        <v>0.8063960033848373</v>
      </c>
      <c r="AA244" s="91"/>
      <c r="AB244" s="91">
        <f t="shared" si="52"/>
        <v>0.64354968937585832</v>
      </c>
      <c r="AC244" s="91">
        <f t="shared" si="52"/>
        <v>4.5642144946368424</v>
      </c>
      <c r="AD244" s="91">
        <f t="shared" si="52"/>
        <v>0.80454083746028915</v>
      </c>
      <c r="AE244" s="91">
        <f t="shared" si="52"/>
        <v>5.3741680113677823</v>
      </c>
      <c r="AF244" s="91">
        <f t="shared" si="52"/>
        <v>18.39358628922372</v>
      </c>
      <c r="AG244" s="91">
        <f t="shared" si="52"/>
        <v>4.2045411837974447</v>
      </c>
      <c r="AH244" s="91">
        <f t="shared" si="52"/>
        <v>7.7874431151049768</v>
      </c>
      <c r="AI244" s="91">
        <f t="shared" si="52"/>
        <v>8.1071324636944144</v>
      </c>
      <c r="AJ244" s="91">
        <f t="shared" si="52"/>
        <v>11.044140950274819</v>
      </c>
      <c r="AK244" s="91">
        <f t="shared" si="52"/>
        <v>20.153647773982463</v>
      </c>
      <c r="AL244" s="91" t="e">
        <f t="shared" si="52"/>
        <v>#DIV/0!</v>
      </c>
      <c r="AM244" s="91">
        <f t="shared" si="52"/>
        <v>9.1769930424600528</v>
      </c>
      <c r="AN244" s="91">
        <f t="shared" si="52"/>
        <v>0.61718005037738499</v>
      </c>
      <c r="AO244" s="91">
        <f t="shared" si="52"/>
        <v>0.54173557203613665</v>
      </c>
      <c r="AP244" s="91">
        <f t="shared" si="52"/>
        <v>3.3768576108643305</v>
      </c>
      <c r="AQ244" s="91">
        <f t="shared" si="52"/>
        <v>1.9530723964720014</v>
      </c>
      <c r="AR244" s="91" t="e">
        <f t="shared" si="52"/>
        <v>#DIV/0!</v>
      </c>
      <c r="AS244" s="91" t="e">
        <f t="shared" si="52"/>
        <v>#DIV/0!</v>
      </c>
      <c r="AT244" s="91">
        <f t="shared" si="52"/>
        <v>3.1131205409445144</v>
      </c>
      <c r="AU244" s="91">
        <f t="shared" si="52"/>
        <v>0.57110950808317673</v>
      </c>
      <c r="AV244" s="91">
        <f t="shared" si="52"/>
        <v>0.45653708936266918</v>
      </c>
      <c r="AW244" s="91">
        <f t="shared" si="52"/>
        <v>1.1174592103427861</v>
      </c>
      <c r="AX244" s="91">
        <f t="shared" si="52"/>
        <v>2.240792348994264</v>
      </c>
      <c r="AY244" s="91">
        <f t="shared" si="52"/>
        <v>0.48225061620578491</v>
      </c>
      <c r="AZ244" s="91">
        <f t="shared" si="52"/>
        <v>0.53583939900436661</v>
      </c>
      <c r="BA244" s="91">
        <f t="shared" si="52"/>
        <v>2.287386596381392</v>
      </c>
      <c r="BB244" s="91">
        <f t="shared" si="52"/>
        <v>6.4789734548709692</v>
      </c>
      <c r="BC244" s="91">
        <f t="shared" si="52"/>
        <v>9.5308567110364812</v>
      </c>
      <c r="BD244" s="91">
        <f t="shared" si="52"/>
        <v>2.9367217122645712</v>
      </c>
      <c r="BE244" s="91">
        <f t="shared" si="52"/>
        <v>0.25237338907676438</v>
      </c>
      <c r="BF244" s="91">
        <f t="shared" si="52"/>
        <v>2.7229831155045061</v>
      </c>
      <c r="BG244" s="91">
        <f t="shared" si="52"/>
        <v>1.4980055142092277</v>
      </c>
      <c r="BH244" s="91">
        <f t="shared" si="52"/>
        <v>0.14966908753767502</v>
      </c>
      <c r="BI244" s="91">
        <f t="shared" si="52"/>
        <v>0.34441595787440826</v>
      </c>
      <c r="BJ244" s="91">
        <f t="shared" si="52"/>
        <v>0.29363727934589645</v>
      </c>
      <c r="BK244" s="91">
        <f t="shared" si="52"/>
        <v>3.5065210794250081</v>
      </c>
      <c r="BL244" s="91">
        <f t="shared" si="52"/>
        <v>2.2674782808716429</v>
      </c>
      <c r="BM244" s="91">
        <f t="shared" si="52"/>
        <v>1.3070768243891018</v>
      </c>
      <c r="BN244" s="91">
        <f t="shared" si="52"/>
        <v>2.342799731546561</v>
      </c>
    </row>
    <row r="246" spans="1:66">
      <c r="A246" s="41" t="s">
        <v>214</v>
      </c>
    </row>
    <row r="247" spans="1:66">
      <c r="A247" s="41" t="s">
        <v>189</v>
      </c>
      <c r="C247" s="96">
        <f>_xlfn.STDEV.S(C223,C229)</f>
        <v>0.126994732705245</v>
      </c>
      <c r="D247" s="96">
        <f t="shared" ref="D247:BN250" si="53">_xlfn.STDEV.S(D223,D229)</f>
        <v>1.0572730509959215E-3</v>
      </c>
      <c r="E247" s="96">
        <f t="shared" si="53"/>
        <v>3.2898247896328732E-2</v>
      </c>
      <c r="F247" s="96">
        <f t="shared" si="53"/>
        <v>2.6691234073918265E-2</v>
      </c>
      <c r="G247" s="96">
        <f t="shared" si="53"/>
        <v>4.1010316530885431E-3</v>
      </c>
      <c r="H247" s="96">
        <f t="shared" si="53"/>
        <v>2.575273620080781E-2</v>
      </c>
      <c r="I247" s="96">
        <f t="shared" si="53"/>
        <v>5.1654411822875147E-2</v>
      </c>
      <c r="J247" s="96">
        <f t="shared" si="53"/>
        <v>0.11302701349316444</v>
      </c>
      <c r="K247" s="96">
        <f t="shared" si="53"/>
        <v>1.8388050807774333E-2</v>
      </c>
      <c r="L247" s="96">
        <f t="shared" si="53"/>
        <v>3.0970760728615452E-3</v>
      </c>
      <c r="M247" s="96">
        <f t="shared" si="53"/>
        <v>0</v>
      </c>
      <c r="N247" s="96">
        <f t="shared" si="53"/>
        <v>0.31350323801365582</v>
      </c>
      <c r="O247" s="96"/>
      <c r="P247" s="96">
        <f t="shared" si="53"/>
        <v>3.270702996821966E-3</v>
      </c>
      <c r="Q247" s="96">
        <f t="shared" si="53"/>
        <v>0.60093825897731967</v>
      </c>
      <c r="R247" s="96">
        <f t="shared" si="53"/>
        <v>1.7649966185435912</v>
      </c>
      <c r="S247" s="96">
        <f t="shared" si="53"/>
        <v>0.65204966089274685</v>
      </c>
      <c r="T247" s="96">
        <f t="shared" si="53"/>
        <v>4.1955059287181955</v>
      </c>
      <c r="U247" s="96">
        <f t="shared" si="53"/>
        <v>0.97955653892183014</v>
      </c>
      <c r="V247" s="96">
        <f t="shared" si="53"/>
        <v>0.55374050091198224</v>
      </c>
      <c r="W247" s="96">
        <f t="shared" si="53"/>
        <v>3.0965931859644287</v>
      </c>
      <c r="X247" s="96">
        <f t="shared" si="53"/>
        <v>1.4091219429817385</v>
      </c>
      <c r="Y247" s="96">
        <f t="shared" si="53"/>
        <v>2.6918914573078272</v>
      </c>
      <c r="Z247" s="96">
        <f t="shared" si="53"/>
        <v>0.75754731119198848</v>
      </c>
      <c r="AA247" s="96"/>
      <c r="AB247" s="96">
        <f t="shared" si="53"/>
        <v>4.2710620167235227E-3</v>
      </c>
      <c r="AC247" s="96">
        <f t="shared" si="53"/>
        <v>2.762791634443365</v>
      </c>
      <c r="AD247" s="96">
        <f t="shared" si="53"/>
        <v>6.80705281629881E-2</v>
      </c>
      <c r="AE247" s="96">
        <f t="shared" si="53"/>
        <v>3.1447239166282081E-3</v>
      </c>
      <c r="AF247" s="96">
        <f t="shared" si="53"/>
        <v>0.48168823709082143</v>
      </c>
      <c r="AG247" s="96">
        <f t="shared" si="53"/>
        <v>1.7296989545347667</v>
      </c>
      <c r="AH247" s="96">
        <f t="shared" si="53"/>
        <v>0.32701964971114494</v>
      </c>
      <c r="AI247" s="96">
        <f t="shared" si="53"/>
        <v>0.997796259373807</v>
      </c>
      <c r="AJ247" s="96">
        <f t="shared" si="53"/>
        <v>2.2668706921947495</v>
      </c>
      <c r="AK247" s="96">
        <f t="shared" si="53"/>
        <v>0.62445364931758318</v>
      </c>
      <c r="AL247" s="96" t="e">
        <f t="shared" si="53"/>
        <v>#DIV/0!</v>
      </c>
      <c r="AM247" s="96">
        <f t="shared" si="53"/>
        <v>3.83404484350755</v>
      </c>
      <c r="AN247" s="96">
        <f t="shared" si="53"/>
        <v>2.9246897772020044</v>
      </c>
      <c r="AO247" s="96">
        <f t="shared" si="53"/>
        <v>1.2085589355009969</v>
      </c>
      <c r="AP247" s="96">
        <f t="shared" si="53"/>
        <v>6.1404002299265441</v>
      </c>
      <c r="AQ247" s="96">
        <f t="shared" si="53"/>
        <v>1.0047298298153013</v>
      </c>
      <c r="AR247" s="96" t="e">
        <f t="shared" si="53"/>
        <v>#DIV/0!</v>
      </c>
      <c r="AS247" s="96" t="e">
        <f t="shared" si="53"/>
        <v>#DIV/0!</v>
      </c>
      <c r="AT247" s="96">
        <f t="shared" si="53"/>
        <v>0.17762084370134967</v>
      </c>
      <c r="AU247" s="96">
        <f t="shared" si="53"/>
        <v>8.630792790602511</v>
      </c>
      <c r="AV247" s="96">
        <f t="shared" si="53"/>
        <v>0.25210524108490134</v>
      </c>
      <c r="AW247" s="96">
        <f t="shared" si="53"/>
        <v>0.9385439118066724</v>
      </c>
      <c r="AX247" s="96">
        <f t="shared" si="53"/>
        <v>0.47104863140792924</v>
      </c>
      <c r="AY247" s="96">
        <f t="shared" si="53"/>
        <v>0.48321427619863011</v>
      </c>
      <c r="AZ247" s="96">
        <f t="shared" si="53"/>
        <v>0.1825577253479686</v>
      </c>
      <c r="BA247" s="96">
        <f t="shared" si="53"/>
        <v>4.5713966790917625E-2</v>
      </c>
      <c r="BB247" s="96">
        <f t="shared" si="53"/>
        <v>0.12444446676602477</v>
      </c>
      <c r="BC247" s="96">
        <f t="shared" si="53"/>
        <v>1.1334972918590867E-2</v>
      </c>
      <c r="BD247" s="96">
        <f t="shared" si="53"/>
        <v>5.3259997184872794E-2</v>
      </c>
      <c r="BE247" s="96">
        <f t="shared" si="53"/>
        <v>3.2181690920354215E-2</v>
      </c>
      <c r="BF247" s="96">
        <f t="shared" si="53"/>
        <v>0.14122020094458079</v>
      </c>
      <c r="BG247" s="96">
        <f t="shared" si="53"/>
        <v>1.8917249135764598E-2</v>
      </c>
      <c r="BH247" s="96">
        <f t="shared" si="53"/>
        <v>7.8373150412247676E-3</v>
      </c>
      <c r="BI247" s="96">
        <f t="shared" si="53"/>
        <v>1.3112049145071027E-2</v>
      </c>
      <c r="BJ247" s="96">
        <f t="shared" si="53"/>
        <v>1.3211956167742255E-2</v>
      </c>
      <c r="BK247" s="96">
        <f t="shared" si="53"/>
        <v>3.6106298568337213E-2</v>
      </c>
      <c r="BL247" s="96">
        <f t="shared" si="53"/>
        <v>2.5014253357441065</v>
      </c>
      <c r="BM247" s="96">
        <f t="shared" si="53"/>
        <v>0.32919224210754744</v>
      </c>
      <c r="BN247" s="96">
        <f t="shared" si="53"/>
        <v>8.3351452837737955E-2</v>
      </c>
    </row>
    <row r="248" spans="1:66">
      <c r="A248" s="41" t="s">
        <v>190</v>
      </c>
      <c r="C248" s="96">
        <f t="shared" ref="C248:R250" si="54">_xlfn.STDEV.S(C224,C230)</f>
        <v>0.47043261473799197</v>
      </c>
      <c r="D248" s="96">
        <f t="shared" si="54"/>
        <v>2.2665923910715115E-2</v>
      </c>
      <c r="E248" s="96">
        <f t="shared" si="54"/>
        <v>7.2754455626128534E-2</v>
      </c>
      <c r="F248" s="96">
        <f t="shared" si="54"/>
        <v>6.9053266729412976E-2</v>
      </c>
      <c r="G248" s="96">
        <f t="shared" si="54"/>
        <v>3.8939817782199259E-3</v>
      </c>
      <c r="H248" s="96">
        <f t="shared" si="54"/>
        <v>8.7129570259270095E-2</v>
      </c>
      <c r="I248" s="96">
        <f t="shared" si="54"/>
        <v>7.0703718287931941E-2</v>
      </c>
      <c r="J248" s="96">
        <f t="shared" si="54"/>
        <v>7.6790093816290345E-3</v>
      </c>
      <c r="K248" s="96">
        <f t="shared" si="54"/>
        <v>3.7824083538968468E-2</v>
      </c>
      <c r="L248" s="96">
        <f t="shared" si="54"/>
        <v>3.3694844272929955E-3</v>
      </c>
      <c r="M248" s="96">
        <f t="shared" si="54"/>
        <v>0</v>
      </c>
      <c r="N248" s="96">
        <f t="shared" si="54"/>
        <v>0.40595629497958063</v>
      </c>
      <c r="O248" s="96"/>
      <c r="P248" s="96">
        <f t="shared" si="54"/>
        <v>0.96653722636128325</v>
      </c>
      <c r="Q248" s="96">
        <f t="shared" si="54"/>
        <v>16.85338308187411</v>
      </c>
      <c r="R248" s="96">
        <f t="shared" si="54"/>
        <v>12.781823691687569</v>
      </c>
      <c r="S248" s="96">
        <f t="shared" si="53"/>
        <v>2.0679798845460486</v>
      </c>
      <c r="T248" s="96">
        <f t="shared" si="53"/>
        <v>12.295869983497477</v>
      </c>
      <c r="U248" s="96">
        <f t="shared" si="53"/>
        <v>6.0825466754876389</v>
      </c>
      <c r="V248" s="96">
        <f t="shared" si="53"/>
        <v>9.0951092177170487</v>
      </c>
      <c r="W248" s="96">
        <f t="shared" si="53"/>
        <v>4.4387152774737029</v>
      </c>
      <c r="X248" s="96">
        <f t="shared" si="53"/>
        <v>0.19725735408463357</v>
      </c>
      <c r="Y248" s="96">
        <f t="shared" si="53"/>
        <v>2.2476963802206815</v>
      </c>
      <c r="Z248" s="96">
        <f t="shared" si="53"/>
        <v>2.2886136659342347</v>
      </c>
      <c r="AA248" s="96"/>
      <c r="AB248" s="96">
        <f t="shared" si="53"/>
        <v>6.0648699236100743E-4</v>
      </c>
      <c r="AC248" s="96">
        <f t="shared" si="53"/>
        <v>10.509739506602086</v>
      </c>
      <c r="AD248" s="96">
        <f t="shared" si="53"/>
        <v>21.738961251832698</v>
      </c>
      <c r="AE248" s="96">
        <f t="shared" si="53"/>
        <v>8.4312953086834058E-4</v>
      </c>
      <c r="AF248" s="96">
        <f t="shared" si="53"/>
        <v>7.2739627898547141E-2</v>
      </c>
      <c r="AG248" s="96">
        <f t="shared" si="53"/>
        <v>0.56885674618460447</v>
      </c>
      <c r="AH248" s="96">
        <f t="shared" si="53"/>
        <v>6.29217842246263</v>
      </c>
      <c r="AI248" s="96">
        <f t="shared" si="53"/>
        <v>0.24683725751946384</v>
      </c>
      <c r="AJ248" s="96">
        <f t="shared" si="53"/>
        <v>9.3391575136186251</v>
      </c>
      <c r="AK248" s="96">
        <f t="shared" si="53"/>
        <v>0.53485080991693701</v>
      </c>
      <c r="AL248" s="96" t="e">
        <f t="shared" si="53"/>
        <v>#DIV/0!</v>
      </c>
      <c r="AM248" s="96">
        <f t="shared" si="53"/>
        <v>0.53189071005862909</v>
      </c>
      <c r="AN248" s="96">
        <f t="shared" si="53"/>
        <v>4.4362372859517958</v>
      </c>
      <c r="AO248" s="96">
        <f t="shared" si="53"/>
        <v>0.30450661844404814</v>
      </c>
      <c r="AP248" s="96">
        <f t="shared" si="53"/>
        <v>4.760588358515438</v>
      </c>
      <c r="AQ248" s="96">
        <f t="shared" si="53"/>
        <v>0.45672159083053587</v>
      </c>
      <c r="AR248" s="96" t="e">
        <f t="shared" si="53"/>
        <v>#DIV/0!</v>
      </c>
      <c r="AS248" s="96" t="e">
        <f t="shared" si="53"/>
        <v>#DIV/0!</v>
      </c>
      <c r="AT248" s="96">
        <f t="shared" si="53"/>
        <v>2.6126233743483444E-2</v>
      </c>
      <c r="AU248" s="96">
        <f t="shared" si="53"/>
        <v>0.91530623526795296</v>
      </c>
      <c r="AV248" s="96">
        <f t="shared" si="53"/>
        <v>0.10472062978914465</v>
      </c>
      <c r="AW248" s="96">
        <f t="shared" si="53"/>
        <v>1.0957889907231804E-2</v>
      </c>
      <c r="AX248" s="96">
        <f t="shared" si="53"/>
        <v>0.16410963251865412</v>
      </c>
      <c r="AY248" s="96">
        <f t="shared" si="53"/>
        <v>0.53987138866489992</v>
      </c>
      <c r="AZ248" s="96">
        <f t="shared" si="53"/>
        <v>8.2774412845319348E-2</v>
      </c>
      <c r="BA248" s="96">
        <f t="shared" si="53"/>
        <v>6.9852925048415157E-2</v>
      </c>
      <c r="BB248" s="96">
        <f t="shared" si="53"/>
        <v>0.24424100850967861</v>
      </c>
      <c r="BC248" s="96">
        <f t="shared" si="53"/>
        <v>3.3102355165753737E-2</v>
      </c>
      <c r="BD248" s="96">
        <f t="shared" si="53"/>
        <v>8.3832162113025063E-2</v>
      </c>
      <c r="BE248" s="96">
        <f t="shared" si="53"/>
        <v>3.3942969523994733E-2</v>
      </c>
      <c r="BF248" s="96">
        <f t="shared" si="53"/>
        <v>1.5402852966490833E-2</v>
      </c>
      <c r="BG248" s="96">
        <f t="shared" si="53"/>
        <v>3.5585765754241254E-3</v>
      </c>
      <c r="BH248" s="96">
        <f t="shared" si="53"/>
        <v>1.3317142430492706E-2</v>
      </c>
      <c r="BI248" s="96">
        <f t="shared" si="53"/>
        <v>2.2464373310247276E-3</v>
      </c>
      <c r="BJ248" s="96">
        <f t="shared" si="53"/>
        <v>0.12627168955251361</v>
      </c>
      <c r="BK248" s="96">
        <f t="shared" si="53"/>
        <v>2.1188542831540657E-2</v>
      </c>
      <c r="BL248" s="96">
        <f t="shared" si="53"/>
        <v>0.38128573320570708</v>
      </c>
      <c r="BM248" s="96">
        <f t="shared" si="53"/>
        <v>5.6408260045546318E-2</v>
      </c>
      <c r="BN248" s="96">
        <f t="shared" si="53"/>
        <v>1.770752489398103E-2</v>
      </c>
    </row>
    <row r="249" spans="1:66">
      <c r="A249" s="41" t="s">
        <v>80</v>
      </c>
      <c r="C249" s="96">
        <f t="shared" si="54"/>
        <v>8.6549768827511961E-2</v>
      </c>
      <c r="D249" s="96">
        <f t="shared" si="53"/>
        <v>5.9747180877795772E-4</v>
      </c>
      <c r="E249" s="96">
        <f t="shared" si="53"/>
        <v>0.43162755620481108</v>
      </c>
      <c r="F249" s="96">
        <f t="shared" si="53"/>
        <v>3.3028981969624893E-2</v>
      </c>
      <c r="G249" s="96">
        <f t="shared" si="53"/>
        <v>1.9233803351875203E-2</v>
      </c>
      <c r="H249" s="96">
        <f t="shared" si="53"/>
        <v>9.7109171400366415E-3</v>
      </c>
      <c r="I249" s="96">
        <f t="shared" si="53"/>
        <v>1.6845828272336622E-2</v>
      </c>
      <c r="J249" s="96">
        <f t="shared" si="53"/>
        <v>5.2805827291839268E-2</v>
      </c>
      <c r="K249" s="96">
        <f t="shared" si="53"/>
        <v>2.3870628987967407E-2</v>
      </c>
      <c r="L249" s="96">
        <f t="shared" si="53"/>
        <v>3.3028660780405096E-3</v>
      </c>
      <c r="M249" s="96">
        <f t="shared" si="53"/>
        <v>0</v>
      </c>
      <c r="N249" s="96">
        <f t="shared" si="53"/>
        <v>0.33280449375487314</v>
      </c>
      <c r="O249" s="96"/>
      <c r="P249" s="96">
        <f t="shared" si="53"/>
        <v>0.42639293140345652</v>
      </c>
      <c r="Q249" s="96">
        <f t="shared" si="53"/>
        <v>0.64801175177221881</v>
      </c>
      <c r="R249" s="96">
        <f t="shared" si="53"/>
        <v>2.5567078313266967</v>
      </c>
      <c r="S249" s="96">
        <f t="shared" si="53"/>
        <v>0.13408161361361987</v>
      </c>
      <c r="T249" s="96">
        <f t="shared" si="53"/>
        <v>5.3432065320812132</v>
      </c>
      <c r="U249" s="96">
        <f t="shared" si="53"/>
        <v>0.46575200427135371</v>
      </c>
      <c r="V249" s="96">
        <f t="shared" si="53"/>
        <v>4.9988935594629345</v>
      </c>
      <c r="W249" s="96">
        <f t="shared" si="53"/>
        <v>0.72987475828214887</v>
      </c>
      <c r="X249" s="96">
        <f t="shared" si="53"/>
        <v>2.3075149124373073</v>
      </c>
      <c r="Y249" s="96">
        <f t="shared" si="53"/>
        <v>3.9194551131243256</v>
      </c>
      <c r="Z249" s="96">
        <f t="shared" si="53"/>
        <v>6.0113505709856749</v>
      </c>
      <c r="AA249" s="96"/>
      <c r="AB249" s="96">
        <f t="shared" si="53"/>
        <v>3.2244896687490363E-4</v>
      </c>
      <c r="AC249" s="96">
        <f t="shared" si="53"/>
        <v>0.70387734982333972</v>
      </c>
      <c r="AD249" s="96">
        <f t="shared" si="53"/>
        <v>6.2039396450917472</v>
      </c>
      <c r="AE249" s="96">
        <f t="shared" si="53"/>
        <v>4.7096585838858557E-3</v>
      </c>
      <c r="AF249" s="96">
        <f t="shared" si="53"/>
        <v>8.9403297315329769E-2</v>
      </c>
      <c r="AG249" s="96">
        <f t="shared" si="53"/>
        <v>0.30495350345158351</v>
      </c>
      <c r="AH249" s="96">
        <f t="shared" si="53"/>
        <v>7.6076389362985921</v>
      </c>
      <c r="AI249" s="96">
        <f t="shared" si="53"/>
        <v>0.48384285271935484</v>
      </c>
      <c r="AJ249" s="96">
        <f t="shared" si="53"/>
        <v>1.4396893635205155</v>
      </c>
      <c r="AK249" s="96">
        <f t="shared" si="53"/>
        <v>0.70587145136841911</v>
      </c>
      <c r="AL249" s="96" t="e">
        <f t="shared" si="53"/>
        <v>#DIV/0!</v>
      </c>
      <c r="AM249" s="96">
        <f t="shared" si="53"/>
        <v>3.1888189816290449E-2</v>
      </c>
      <c r="AN249" s="96">
        <f t="shared" si="53"/>
        <v>1.6371317748793455</v>
      </c>
      <c r="AO249" s="96">
        <f t="shared" si="53"/>
        <v>1.7436798782781255</v>
      </c>
      <c r="AP249" s="96">
        <f t="shared" si="53"/>
        <v>5.5871634002237345</v>
      </c>
      <c r="AQ249" s="96">
        <f t="shared" si="53"/>
        <v>0.40259565508500877</v>
      </c>
      <c r="AR249" s="96" t="e">
        <f t="shared" si="53"/>
        <v>#DIV/0!</v>
      </c>
      <c r="AS249" s="96" t="e">
        <f t="shared" si="53"/>
        <v>#DIV/0!</v>
      </c>
      <c r="AT249" s="96">
        <f t="shared" si="53"/>
        <v>6.4294759145049146E-2</v>
      </c>
      <c r="AU249" s="96">
        <f t="shared" si="53"/>
        <v>9.1847984441585044</v>
      </c>
      <c r="AV249" s="96">
        <f t="shared" si="53"/>
        <v>2.4243360413520714</v>
      </c>
      <c r="AW249" s="96">
        <f t="shared" si="53"/>
        <v>2.8118094254896708</v>
      </c>
      <c r="AX249" s="96" t="e">
        <f t="shared" si="53"/>
        <v>#DIV/0!</v>
      </c>
      <c r="AY249" s="96">
        <f t="shared" si="53"/>
        <v>1.7412179127539444</v>
      </c>
      <c r="AZ249" s="96">
        <f t="shared" si="53"/>
        <v>0.80349221330513731</v>
      </c>
      <c r="BA249" s="96">
        <f t="shared" si="53"/>
        <v>1.4714208530627253E-2</v>
      </c>
      <c r="BB249" s="96">
        <f t="shared" si="53"/>
        <v>0.34059580606675349</v>
      </c>
      <c r="BC249" s="96">
        <f t="shared" si="53"/>
        <v>8.0904543419486108E-2</v>
      </c>
      <c r="BD249" s="96">
        <f t="shared" si="53"/>
        <v>0.38382988751171065</v>
      </c>
      <c r="BE249" s="96" t="e">
        <f t="shared" si="53"/>
        <v>#DIV/0!</v>
      </c>
      <c r="BF249" s="96" t="e">
        <f t="shared" si="53"/>
        <v>#DIV/0!</v>
      </c>
      <c r="BG249" s="96">
        <f t="shared" si="53"/>
        <v>0.1090156180158068</v>
      </c>
      <c r="BH249" s="96">
        <f t="shared" si="53"/>
        <v>0.27719104038544162</v>
      </c>
      <c r="BI249" s="96">
        <f t="shared" si="53"/>
        <v>8.6614135933774011E-2</v>
      </c>
      <c r="BJ249" s="96">
        <f t="shared" si="53"/>
        <v>0.44183737785358101</v>
      </c>
      <c r="BK249" s="96">
        <f t="shared" si="53"/>
        <v>0.11499128023430562</v>
      </c>
      <c r="BL249" s="96">
        <f t="shared" si="53"/>
        <v>1.3615493253151361</v>
      </c>
      <c r="BM249" s="96">
        <f t="shared" si="53"/>
        <v>1.1671155369642481</v>
      </c>
      <c r="BN249" s="96">
        <f t="shared" si="53"/>
        <v>6.5194432444176678E-2</v>
      </c>
    </row>
    <row r="250" spans="1:66">
      <c r="A250" s="41" t="s">
        <v>117</v>
      </c>
      <c r="C250" s="96">
        <f t="shared" si="54"/>
        <v>0.13081863061018217</v>
      </c>
      <c r="D250" s="96">
        <f t="shared" si="53"/>
        <v>6.9877550014351697E-3</v>
      </c>
      <c r="E250" s="96">
        <f t="shared" si="53"/>
        <v>1.6717834857719494E-2</v>
      </c>
      <c r="F250" s="96">
        <f t="shared" si="53"/>
        <v>2.8798833647237263E-2</v>
      </c>
      <c r="G250" s="96">
        <f t="shared" si="53"/>
        <v>3.1068943018288568E-3</v>
      </c>
      <c r="H250" s="96">
        <f t="shared" si="53"/>
        <v>3.0560820605889404E-2</v>
      </c>
      <c r="I250" s="96">
        <f t="shared" si="53"/>
        <v>6.1494533399443878E-2</v>
      </c>
      <c r="J250" s="96">
        <f t="shared" si="53"/>
        <v>2.428370492731281E-2</v>
      </c>
      <c r="K250" s="96">
        <f t="shared" si="53"/>
        <v>2.5063813090003949E-2</v>
      </c>
      <c r="L250" s="96">
        <f t="shared" si="53"/>
        <v>6.3272948859631317E-3</v>
      </c>
      <c r="M250" s="96">
        <f t="shared" si="53"/>
        <v>0</v>
      </c>
      <c r="N250" s="96">
        <f t="shared" si="53"/>
        <v>2.3955444252029754E-2</v>
      </c>
      <c r="O250" s="96"/>
      <c r="P250" s="96">
        <f t="shared" si="53"/>
        <v>0.41354469790881504</v>
      </c>
      <c r="Q250" s="96">
        <f t="shared" si="53"/>
        <v>6.8046526718234199</v>
      </c>
      <c r="R250" s="96">
        <f t="shared" si="53"/>
        <v>7.4550107300856068</v>
      </c>
      <c r="S250" s="96">
        <f t="shared" si="53"/>
        <v>0.53416590205766223</v>
      </c>
      <c r="T250" s="96">
        <f t="shared" si="53"/>
        <v>3.5410383901298257</v>
      </c>
      <c r="U250" s="96">
        <f t="shared" si="53"/>
        <v>7.1225490103695632</v>
      </c>
      <c r="V250" s="96">
        <f t="shared" si="53"/>
        <v>9.3212907051466019</v>
      </c>
      <c r="W250" s="96">
        <f t="shared" si="53"/>
        <v>2.2330688639010901</v>
      </c>
      <c r="X250" s="96">
        <f t="shared" si="53"/>
        <v>6.6147857179240863E-2</v>
      </c>
      <c r="Y250" s="96">
        <f t="shared" si="53"/>
        <v>1.1246809414230323</v>
      </c>
      <c r="Z250" s="96">
        <f t="shared" si="53"/>
        <v>4.0307719241136271</v>
      </c>
      <c r="AA250" s="96"/>
      <c r="AB250" s="96">
        <f t="shared" si="53"/>
        <v>8.4043908441376203E-3</v>
      </c>
      <c r="AC250" s="96">
        <f t="shared" si="53"/>
        <v>9.715849938752795</v>
      </c>
      <c r="AD250" s="96">
        <f t="shared" si="53"/>
        <v>3.3199573614698115</v>
      </c>
      <c r="AE250" s="96">
        <f t="shared" si="53"/>
        <v>7.7661304665592812E-3</v>
      </c>
      <c r="AF250" s="96">
        <f t="shared" si="53"/>
        <v>1.9240646135183637</v>
      </c>
      <c r="AG250" s="96">
        <f t="shared" si="53"/>
        <v>1.7116831268300898</v>
      </c>
      <c r="AH250" s="96">
        <f t="shared" si="53"/>
        <v>11.043277812089366</v>
      </c>
      <c r="AI250" s="96">
        <f t="shared" si="53"/>
        <v>4.7300798044398489</v>
      </c>
      <c r="AJ250" s="96">
        <f t="shared" si="53"/>
        <v>9.8233380606015963</v>
      </c>
      <c r="AK250" s="96">
        <f t="shared" si="53"/>
        <v>3.1751700665454421</v>
      </c>
      <c r="AL250" s="96" t="e">
        <f t="shared" si="53"/>
        <v>#DIV/0!</v>
      </c>
      <c r="AM250" s="96">
        <f t="shared" si="53"/>
        <v>3.619465814530983</v>
      </c>
      <c r="AN250" s="96">
        <f t="shared" si="53"/>
        <v>2.7460919032287237</v>
      </c>
      <c r="AO250" s="96">
        <f t="shared" si="53"/>
        <v>0.12952039014011091</v>
      </c>
      <c r="AP250" s="96">
        <f t="shared" si="53"/>
        <v>4.8152340064650341</v>
      </c>
      <c r="AQ250" s="96">
        <f t="shared" si="53"/>
        <v>0.53471411330020779</v>
      </c>
      <c r="AR250" s="96" t="e">
        <f t="shared" si="53"/>
        <v>#DIV/0!</v>
      </c>
      <c r="AS250" s="96" t="e">
        <f t="shared" si="53"/>
        <v>#DIV/0!</v>
      </c>
      <c r="AT250" s="96">
        <f t="shared" si="53"/>
        <v>3.655280640391867E-2</v>
      </c>
      <c r="AU250" s="96">
        <f t="shared" si="53"/>
        <v>2.826997836981771</v>
      </c>
      <c r="AV250" s="96">
        <f t="shared" si="53"/>
        <v>0.1745039655720618</v>
      </c>
      <c r="AW250" s="96">
        <f t="shared" si="53"/>
        <v>0.73284982994230352</v>
      </c>
      <c r="AX250" s="96">
        <f t="shared" si="53"/>
        <v>0.16102641105978277</v>
      </c>
      <c r="AY250" s="96">
        <f t="shared" si="53"/>
        <v>0.12255598792797538</v>
      </c>
      <c r="AZ250" s="96">
        <f t="shared" si="53"/>
        <v>2.6797602872358443E-2</v>
      </c>
      <c r="BA250" s="96">
        <f t="shared" si="53"/>
        <v>3.4177376943616583E-2</v>
      </c>
      <c r="BB250" s="96">
        <f t="shared" si="53"/>
        <v>0.30826816462752621</v>
      </c>
      <c r="BC250" s="96">
        <f t="shared" si="53"/>
        <v>7.051516326372867E-2</v>
      </c>
      <c r="BD250" s="96">
        <f t="shared" si="53"/>
        <v>0.12054542262480808</v>
      </c>
      <c r="BE250" s="96">
        <f t="shared" si="53"/>
        <v>1.8138514938518507E-3</v>
      </c>
      <c r="BF250" s="96">
        <f t="shared" si="53"/>
        <v>5.823966226618002E-2</v>
      </c>
      <c r="BG250" s="96">
        <f t="shared" si="53"/>
        <v>4.6935333392493818E-3</v>
      </c>
      <c r="BH250" s="96">
        <f t="shared" si="53"/>
        <v>3.1397280005143625E-3</v>
      </c>
      <c r="BI250" s="96">
        <f t="shared" si="53"/>
        <v>1.1048217354506047E-3</v>
      </c>
      <c r="BJ250" s="96">
        <f t="shared" si="53"/>
        <v>1.0197404154101277E-2</v>
      </c>
      <c r="BK250" s="96">
        <f t="shared" si="53"/>
        <v>5.7530804851767869E-2</v>
      </c>
      <c r="BL250" s="96">
        <f t="shared" si="53"/>
        <v>0.16591869236323076</v>
      </c>
      <c r="BM250" s="96">
        <f t="shared" si="53"/>
        <v>0.11609576741761188</v>
      </c>
      <c r="BN250" s="96">
        <f t="shared" si="53"/>
        <v>3.6873938507954014E-2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view="pageLayout" topLeftCell="A22" zoomScaleNormal="100" workbookViewId="0">
      <selection activeCell="C30" sqref="C30"/>
    </sheetView>
  </sheetViews>
  <sheetFormatPr defaultRowHeight="12"/>
  <cols>
    <col min="1" max="1" width="9.140625" style="5"/>
    <col min="2" max="2" width="8.7109375" style="5" customWidth="1"/>
    <col min="3" max="3" width="17" style="92" customWidth="1"/>
    <col min="4" max="4" width="9.5703125" style="89" customWidth="1"/>
    <col min="5" max="5" width="9.28515625" style="5" customWidth="1"/>
    <col min="6" max="6" width="19.28515625" style="5" bestFit="1" customWidth="1"/>
    <col min="7" max="7" width="12.42578125" style="5" customWidth="1"/>
    <col min="8" max="8" width="36" style="5" bestFit="1" customWidth="1"/>
    <col min="9" max="16384" width="9.140625" style="5"/>
  </cols>
  <sheetData>
    <row r="2" spans="2:8">
      <c r="B2" s="89" t="s">
        <v>478</v>
      </c>
      <c r="C2" s="89" t="s">
        <v>508</v>
      </c>
      <c r="D2" s="89" t="s">
        <v>479</v>
      </c>
      <c r="E2" s="89" t="s">
        <v>554</v>
      </c>
    </row>
    <row r="3" spans="2:8">
      <c r="B3" s="89"/>
      <c r="C3" s="89"/>
      <c r="E3" s="89"/>
    </row>
    <row r="4" spans="2:8">
      <c r="B4" s="112" t="s">
        <v>550</v>
      </c>
      <c r="C4" s="112"/>
      <c r="D4" s="112"/>
      <c r="E4" s="112"/>
    </row>
    <row r="5" spans="2:8">
      <c r="B5" s="18" t="s">
        <v>575</v>
      </c>
      <c r="C5" s="92" t="s">
        <v>562</v>
      </c>
      <c r="D5" s="89" t="s">
        <v>555</v>
      </c>
      <c r="E5" s="7" t="s">
        <v>0</v>
      </c>
      <c r="F5" s="92"/>
    </row>
    <row r="6" spans="2:8">
      <c r="B6" s="18" t="s">
        <v>580</v>
      </c>
      <c r="C6" s="92" t="s">
        <v>509</v>
      </c>
      <c r="D6" s="89" t="s">
        <v>480</v>
      </c>
      <c r="E6" s="99" t="s">
        <v>1</v>
      </c>
      <c r="F6" s="92"/>
      <c r="G6" s="85"/>
      <c r="H6" s="58"/>
    </row>
    <row r="7" spans="2:8">
      <c r="B7" s="18" t="s">
        <v>574</v>
      </c>
      <c r="C7" s="92" t="s">
        <v>563</v>
      </c>
      <c r="D7" s="89" t="s">
        <v>556</v>
      </c>
      <c r="E7" s="7" t="s">
        <v>2</v>
      </c>
      <c r="F7" s="92"/>
      <c r="G7" s="86"/>
      <c r="H7" s="36"/>
    </row>
    <row r="8" spans="2:8">
      <c r="B8" s="18" t="s">
        <v>577</v>
      </c>
      <c r="C8" s="92" t="s">
        <v>564</v>
      </c>
      <c r="D8" s="89" t="s">
        <v>482</v>
      </c>
      <c r="E8" s="7" t="s">
        <v>3</v>
      </c>
      <c r="F8" s="92"/>
      <c r="G8" s="86"/>
      <c r="H8" s="86"/>
    </row>
    <row r="9" spans="2:8">
      <c r="B9" s="18" t="s">
        <v>578</v>
      </c>
      <c r="C9" s="92" t="s">
        <v>512</v>
      </c>
      <c r="D9" s="89" t="s">
        <v>481</v>
      </c>
      <c r="E9" s="7" t="s">
        <v>4</v>
      </c>
      <c r="F9" s="92"/>
      <c r="G9" s="86"/>
      <c r="H9" s="86"/>
    </row>
    <row r="10" spans="2:8">
      <c r="B10" s="18" t="s">
        <v>573</v>
      </c>
      <c r="C10" s="92" t="s">
        <v>565</v>
      </c>
      <c r="D10" s="89" t="s">
        <v>557</v>
      </c>
      <c r="E10" s="7" t="s">
        <v>5</v>
      </c>
      <c r="F10" s="92"/>
      <c r="G10" s="86"/>
      <c r="H10" s="86"/>
    </row>
    <row r="11" spans="2:8">
      <c r="B11" s="18" t="s">
        <v>579</v>
      </c>
      <c r="C11" s="92" t="s">
        <v>566</v>
      </c>
      <c r="D11" s="89" t="s">
        <v>558</v>
      </c>
      <c r="E11" s="7" t="s">
        <v>6</v>
      </c>
      <c r="F11" s="92"/>
      <c r="G11" s="86"/>
      <c r="H11" s="86"/>
    </row>
    <row r="12" spans="2:8">
      <c r="B12" s="18" t="s">
        <v>572</v>
      </c>
      <c r="C12" s="92" t="s">
        <v>567</v>
      </c>
      <c r="D12" s="89" t="s">
        <v>559</v>
      </c>
      <c r="E12" s="7" t="s">
        <v>7</v>
      </c>
      <c r="F12" s="92"/>
      <c r="G12" s="86"/>
      <c r="H12" s="86"/>
    </row>
    <row r="13" spans="2:8">
      <c r="B13" s="18" t="s">
        <v>576</v>
      </c>
      <c r="C13" s="92" t="s">
        <v>570</v>
      </c>
      <c r="D13" s="89" t="s">
        <v>560</v>
      </c>
      <c r="E13" s="7" t="s">
        <v>8</v>
      </c>
      <c r="F13" s="92"/>
      <c r="G13" s="86"/>
      <c r="H13" s="86"/>
    </row>
    <row r="14" spans="2:8">
      <c r="B14" s="97" t="s">
        <v>581</v>
      </c>
      <c r="C14" s="92" t="s">
        <v>569</v>
      </c>
      <c r="D14" s="89" t="s">
        <v>561</v>
      </c>
      <c r="E14" s="7" t="s">
        <v>9</v>
      </c>
      <c r="F14" s="92"/>
      <c r="G14" s="86"/>
      <c r="H14" s="86"/>
    </row>
    <row r="15" spans="2:8">
      <c r="B15" s="97" t="s">
        <v>582</v>
      </c>
      <c r="C15" s="92" t="s">
        <v>568</v>
      </c>
      <c r="D15" s="10" t="s">
        <v>12</v>
      </c>
      <c r="E15" s="7"/>
      <c r="F15" s="92"/>
      <c r="G15" s="86"/>
      <c r="H15" s="86"/>
    </row>
    <row r="16" spans="2:8">
      <c r="B16" s="18" t="s">
        <v>24</v>
      </c>
      <c r="C16" s="92" t="s">
        <v>510</v>
      </c>
      <c r="D16" s="11" t="s">
        <v>13</v>
      </c>
      <c r="E16" s="7"/>
      <c r="F16" s="10"/>
      <c r="G16" s="86"/>
      <c r="H16" s="86"/>
    </row>
    <row r="17" spans="2:8">
      <c r="B17" s="18" t="s">
        <v>571</v>
      </c>
      <c r="C17" s="86" t="s">
        <v>511</v>
      </c>
      <c r="D17" s="11" t="s">
        <v>14</v>
      </c>
      <c r="E17" s="7"/>
      <c r="F17" s="10"/>
      <c r="G17" s="86"/>
      <c r="H17" s="86"/>
    </row>
    <row r="18" spans="2:8">
      <c r="B18" s="18" t="s">
        <v>28</v>
      </c>
      <c r="C18" s="86" t="s">
        <v>514</v>
      </c>
      <c r="D18" s="11" t="s">
        <v>15</v>
      </c>
      <c r="F18" s="92"/>
    </row>
    <row r="19" spans="2:8">
      <c r="B19" s="18" t="s">
        <v>29</v>
      </c>
      <c r="C19" s="86" t="s">
        <v>515</v>
      </c>
      <c r="D19" s="11" t="s">
        <v>16</v>
      </c>
      <c r="F19" s="92"/>
    </row>
    <row r="20" spans="2:8">
      <c r="B20" s="18" t="s">
        <v>30</v>
      </c>
      <c r="C20" s="86" t="s">
        <v>516</v>
      </c>
      <c r="D20" s="11" t="s">
        <v>17</v>
      </c>
      <c r="F20" s="92"/>
    </row>
    <row r="21" spans="2:8">
      <c r="B21" s="18" t="s">
        <v>31</v>
      </c>
      <c r="C21" s="86" t="s">
        <v>517</v>
      </c>
      <c r="D21" s="11" t="s">
        <v>18</v>
      </c>
      <c r="F21" s="92"/>
    </row>
    <row r="22" spans="2:8">
      <c r="B22" s="18" t="s">
        <v>35</v>
      </c>
      <c r="C22" s="92" t="s">
        <v>521</v>
      </c>
      <c r="D22" s="11" t="s">
        <v>19</v>
      </c>
      <c r="F22" s="92"/>
    </row>
    <row r="23" spans="2:8">
      <c r="B23" s="18" t="s">
        <v>36</v>
      </c>
      <c r="C23" s="92" t="s">
        <v>522</v>
      </c>
      <c r="D23" s="11" t="s">
        <v>20</v>
      </c>
      <c r="F23" s="92"/>
    </row>
    <row r="24" spans="2:8">
      <c r="B24" s="18" t="s">
        <v>37</v>
      </c>
      <c r="C24" s="92" t="s">
        <v>523</v>
      </c>
      <c r="D24" s="11" t="s">
        <v>21</v>
      </c>
      <c r="F24" s="92"/>
    </row>
    <row r="25" spans="2:8">
      <c r="B25" s="18" t="s">
        <v>42</v>
      </c>
      <c r="C25" s="92" t="s">
        <v>528</v>
      </c>
      <c r="D25" s="10" t="s">
        <v>22</v>
      </c>
      <c r="F25" s="92"/>
    </row>
    <row r="26" spans="2:8">
      <c r="B26" s="92"/>
      <c r="C26" s="5"/>
      <c r="D26" s="10"/>
      <c r="F26" s="92"/>
    </row>
    <row r="27" spans="2:8">
      <c r="B27" s="112" t="s">
        <v>475</v>
      </c>
      <c r="C27" s="112"/>
      <c r="D27" s="112"/>
      <c r="E27" s="112"/>
      <c r="F27" s="92"/>
    </row>
    <row r="28" spans="2:8">
      <c r="B28" s="34" t="s">
        <v>23</v>
      </c>
      <c r="C28" s="92" t="s">
        <v>509</v>
      </c>
      <c r="D28" s="89" t="s">
        <v>480</v>
      </c>
      <c r="E28" s="89" t="s">
        <v>1</v>
      </c>
    </row>
    <row r="29" spans="2:8">
      <c r="B29" s="34" t="s">
        <v>24</v>
      </c>
      <c r="C29" s="86" t="s">
        <v>510</v>
      </c>
      <c r="D29" s="85" t="s">
        <v>13</v>
      </c>
    </row>
    <row r="30" spans="2:8">
      <c r="B30" s="34" t="s">
        <v>571</v>
      </c>
      <c r="C30" s="86" t="s">
        <v>511</v>
      </c>
      <c r="D30" s="85" t="s">
        <v>14</v>
      </c>
    </row>
    <row r="31" spans="2:8">
      <c r="B31" s="34" t="s">
        <v>26</v>
      </c>
      <c r="C31" s="86" t="s">
        <v>512</v>
      </c>
      <c r="D31" s="85" t="s">
        <v>481</v>
      </c>
      <c r="E31" s="89" t="s">
        <v>4</v>
      </c>
    </row>
    <row r="32" spans="2:8">
      <c r="B32" s="34" t="s">
        <v>577</v>
      </c>
      <c r="C32" s="86" t="s">
        <v>513</v>
      </c>
      <c r="D32" s="85" t="s">
        <v>482</v>
      </c>
      <c r="E32" s="7" t="s">
        <v>3</v>
      </c>
    </row>
    <row r="33" spans="2:4">
      <c r="B33" s="34" t="s">
        <v>28</v>
      </c>
      <c r="C33" s="86" t="s">
        <v>514</v>
      </c>
      <c r="D33" s="85" t="s">
        <v>15</v>
      </c>
    </row>
    <row r="34" spans="2:4">
      <c r="B34" s="34" t="s">
        <v>29</v>
      </c>
      <c r="C34" s="86" t="s">
        <v>515</v>
      </c>
      <c r="D34" s="85" t="s">
        <v>16</v>
      </c>
    </row>
    <row r="35" spans="2:4">
      <c r="B35" s="34" t="s">
        <v>30</v>
      </c>
      <c r="C35" s="86" t="s">
        <v>516</v>
      </c>
      <c r="D35" s="85" t="s">
        <v>17</v>
      </c>
    </row>
    <row r="36" spans="2:4">
      <c r="B36" s="34" t="s">
        <v>31</v>
      </c>
      <c r="C36" s="86" t="s">
        <v>517</v>
      </c>
      <c r="D36" s="85" t="s">
        <v>18</v>
      </c>
    </row>
    <row r="37" spans="2:4">
      <c r="B37" s="34" t="s">
        <v>32</v>
      </c>
      <c r="C37" s="86" t="s">
        <v>518</v>
      </c>
      <c r="D37" s="85" t="s">
        <v>483</v>
      </c>
    </row>
    <row r="38" spans="2:4">
      <c r="B38" s="34" t="s">
        <v>33</v>
      </c>
      <c r="C38" s="86" t="s">
        <v>519</v>
      </c>
      <c r="D38" s="85" t="s">
        <v>484</v>
      </c>
    </row>
    <row r="39" spans="2:4">
      <c r="B39" s="34" t="s">
        <v>34</v>
      </c>
      <c r="C39" s="36" t="s">
        <v>520</v>
      </c>
      <c r="D39" s="85" t="s">
        <v>485</v>
      </c>
    </row>
    <row r="40" spans="2:4">
      <c r="B40" s="34" t="s">
        <v>35</v>
      </c>
      <c r="C40" s="92" t="s">
        <v>521</v>
      </c>
      <c r="D40" s="89" t="s">
        <v>19</v>
      </c>
    </row>
    <row r="41" spans="2:4">
      <c r="B41" s="34" t="s">
        <v>36</v>
      </c>
      <c r="C41" s="92" t="s">
        <v>522</v>
      </c>
      <c r="D41" s="89" t="s">
        <v>548</v>
      </c>
    </row>
    <row r="42" spans="2:4">
      <c r="B42" s="34" t="s">
        <v>37</v>
      </c>
      <c r="C42" s="92" t="s">
        <v>523</v>
      </c>
      <c r="D42" s="89" t="s">
        <v>21</v>
      </c>
    </row>
    <row r="43" spans="2:4">
      <c r="B43" s="34" t="s">
        <v>38</v>
      </c>
      <c r="C43" s="92" t="s">
        <v>524</v>
      </c>
      <c r="D43" s="89" t="s">
        <v>486</v>
      </c>
    </row>
    <row r="44" spans="2:4">
      <c r="B44" s="34" t="s">
        <v>39</v>
      </c>
      <c r="C44" s="92" t="s">
        <v>525</v>
      </c>
      <c r="D44" s="89" t="s">
        <v>487</v>
      </c>
    </row>
    <row r="45" spans="2:4">
      <c r="B45" s="34" t="s">
        <v>40</v>
      </c>
      <c r="C45" s="92" t="s">
        <v>526</v>
      </c>
      <c r="D45" s="89" t="s">
        <v>488</v>
      </c>
    </row>
    <row r="46" spans="2:4">
      <c r="B46" s="34" t="s">
        <v>41</v>
      </c>
      <c r="C46" s="92" t="s">
        <v>527</v>
      </c>
      <c r="D46" s="89" t="s">
        <v>489</v>
      </c>
    </row>
    <row r="47" spans="2:4">
      <c r="B47" s="34" t="s">
        <v>42</v>
      </c>
      <c r="C47" s="92" t="s">
        <v>528</v>
      </c>
      <c r="D47" s="89" t="s">
        <v>22</v>
      </c>
    </row>
    <row r="48" spans="2:4">
      <c r="B48" s="34" t="s">
        <v>43</v>
      </c>
      <c r="C48" s="92" t="s">
        <v>529</v>
      </c>
      <c r="D48" s="89" t="s">
        <v>490</v>
      </c>
    </row>
    <row r="49" spans="2:4">
      <c r="B49" s="34" t="s">
        <v>44</v>
      </c>
      <c r="C49" s="92" t="s">
        <v>530</v>
      </c>
      <c r="D49" s="89" t="s">
        <v>491</v>
      </c>
    </row>
    <row r="50" spans="2:4">
      <c r="B50" s="34" t="s">
        <v>45</v>
      </c>
      <c r="C50" s="92" t="s">
        <v>536</v>
      </c>
      <c r="D50" s="89" t="s">
        <v>492</v>
      </c>
    </row>
    <row r="51" spans="2:4">
      <c r="B51" s="34" t="s">
        <v>46</v>
      </c>
      <c r="C51" s="92" t="s">
        <v>537</v>
      </c>
      <c r="D51" s="89" t="s">
        <v>493</v>
      </c>
    </row>
    <row r="52" spans="2:4">
      <c r="B52" s="34" t="s">
        <v>47</v>
      </c>
      <c r="C52" s="92" t="s">
        <v>538</v>
      </c>
      <c r="D52" s="89" t="s">
        <v>494</v>
      </c>
    </row>
    <row r="53" spans="2:4">
      <c r="B53" s="34" t="s">
        <v>48</v>
      </c>
      <c r="C53" s="92" t="s">
        <v>531</v>
      </c>
      <c r="D53" s="89" t="s">
        <v>495</v>
      </c>
    </row>
    <row r="54" spans="2:4">
      <c r="B54" s="34" t="s">
        <v>49</v>
      </c>
      <c r="C54" s="92" t="s">
        <v>539</v>
      </c>
      <c r="D54" s="89" t="s">
        <v>496</v>
      </c>
    </row>
    <row r="55" spans="2:4">
      <c r="B55" s="34" t="s">
        <v>50</v>
      </c>
      <c r="C55" s="92" t="s">
        <v>540</v>
      </c>
      <c r="D55" s="89" t="s">
        <v>497</v>
      </c>
    </row>
    <row r="56" spans="2:4">
      <c r="B56" s="34" t="s">
        <v>51</v>
      </c>
      <c r="C56" s="92" t="s">
        <v>541</v>
      </c>
      <c r="D56" s="89" t="s">
        <v>498</v>
      </c>
    </row>
    <row r="57" spans="2:4">
      <c r="B57" s="34" t="s">
        <v>52</v>
      </c>
      <c r="C57" s="92" t="s">
        <v>532</v>
      </c>
      <c r="D57" s="89" t="s">
        <v>499</v>
      </c>
    </row>
    <row r="58" spans="2:4">
      <c r="B58" s="34" t="s">
        <v>53</v>
      </c>
      <c r="C58" s="92" t="s">
        <v>542</v>
      </c>
      <c r="D58" s="89" t="s">
        <v>500</v>
      </c>
    </row>
    <row r="59" spans="2:4">
      <c r="B59" s="34" t="s">
        <v>54</v>
      </c>
      <c r="C59" s="92" t="s">
        <v>543</v>
      </c>
      <c r="D59" s="89" t="s">
        <v>501</v>
      </c>
    </row>
    <row r="60" spans="2:4">
      <c r="B60" s="34" t="s">
        <v>55</v>
      </c>
      <c r="C60" s="92" t="s">
        <v>544</v>
      </c>
      <c r="D60" s="89" t="s">
        <v>502</v>
      </c>
    </row>
    <row r="61" spans="2:4">
      <c r="B61" s="34" t="s">
        <v>56</v>
      </c>
      <c r="C61" s="92" t="s">
        <v>545</v>
      </c>
      <c r="D61" s="89" t="s">
        <v>503</v>
      </c>
    </row>
    <row r="62" spans="2:4">
      <c r="B62" s="34" t="s">
        <v>57</v>
      </c>
      <c r="C62" s="92" t="s">
        <v>546</v>
      </c>
      <c r="D62" s="89" t="s">
        <v>504</v>
      </c>
    </row>
    <row r="63" spans="2:4">
      <c r="B63" s="34" t="s">
        <v>58</v>
      </c>
      <c r="C63" s="92" t="s">
        <v>547</v>
      </c>
      <c r="D63" s="89" t="s">
        <v>505</v>
      </c>
    </row>
    <row r="64" spans="2:4">
      <c r="B64" s="34" t="s">
        <v>59</v>
      </c>
      <c r="C64" s="92" t="s">
        <v>533</v>
      </c>
      <c r="D64" s="89" t="s">
        <v>506</v>
      </c>
    </row>
    <row r="65" spans="2:4">
      <c r="B65" s="34" t="s">
        <v>60</v>
      </c>
      <c r="C65" s="92" t="s">
        <v>534</v>
      </c>
      <c r="D65" s="89" t="s">
        <v>507</v>
      </c>
    </row>
    <row r="66" spans="2:4">
      <c r="B66" s="34" t="s">
        <v>61</v>
      </c>
      <c r="C66" s="92" t="s">
        <v>535</v>
      </c>
      <c r="D66" s="89" t="s">
        <v>549</v>
      </c>
    </row>
  </sheetData>
  <mergeCells count="2">
    <mergeCell ref="B4:E4"/>
    <mergeCell ref="B27:E27"/>
  </mergeCells>
  <pageMargins left="0.98425196850393704" right="0.98425196850393704" top="0.98425196850393704" bottom="0.78740157480314965" header="0.31496062992125984" footer="0.31496062992125984"/>
  <pageSetup paperSize="9" orientation="portrait" r:id="rId1"/>
  <headerFooter>
    <oddHeader>&amp;C&amp;"-,Bold"Isotopes used for concentration calculations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Layout" zoomScaleNormal="100" workbookViewId="0">
      <selection activeCell="D22" sqref="D22"/>
    </sheetView>
  </sheetViews>
  <sheetFormatPr defaultRowHeight="15"/>
  <cols>
    <col min="1" max="1" width="8.7109375" customWidth="1"/>
    <col min="2" max="2" width="17" customWidth="1"/>
    <col min="3" max="3" width="9.5703125" customWidth="1"/>
    <col min="4" max="4" width="39.42578125" customWidth="1"/>
    <col min="5" max="5" width="19.28515625" bestFit="1" customWidth="1"/>
    <col min="6" max="6" width="12.42578125" customWidth="1"/>
    <col min="7" max="7" width="36" bestFit="1" customWidth="1"/>
  </cols>
  <sheetData>
    <row r="1" spans="1:7">
      <c r="D1" s="1"/>
    </row>
    <row r="3" spans="1:7">
      <c r="A3" s="84" t="s">
        <v>228</v>
      </c>
      <c r="B3" s="84" t="s">
        <v>229</v>
      </c>
      <c r="C3" s="84" t="s">
        <v>230</v>
      </c>
      <c r="D3" s="84" t="s">
        <v>231</v>
      </c>
      <c r="E3" s="84" t="s">
        <v>232</v>
      </c>
      <c r="F3" s="84" t="s">
        <v>233</v>
      </c>
      <c r="G3" s="2" t="s">
        <v>234</v>
      </c>
    </row>
    <row r="4" spans="1:7">
      <c r="A4" s="85" t="s">
        <v>235</v>
      </c>
      <c r="B4" s="86" t="s">
        <v>236</v>
      </c>
      <c r="C4" s="86" t="s">
        <v>237</v>
      </c>
      <c r="D4" s="86" t="s">
        <v>238</v>
      </c>
      <c r="E4" s="86" t="s">
        <v>239</v>
      </c>
      <c r="F4" s="86" t="s">
        <v>240</v>
      </c>
      <c r="G4" s="36" t="s">
        <v>241</v>
      </c>
    </row>
    <row r="5" spans="1:7">
      <c r="A5" s="85" t="s">
        <v>242</v>
      </c>
      <c r="B5" s="86" t="s">
        <v>243</v>
      </c>
      <c r="C5" s="86" t="s">
        <v>237</v>
      </c>
      <c r="D5" s="86" t="s">
        <v>244</v>
      </c>
      <c r="E5" s="86" t="s">
        <v>245</v>
      </c>
      <c r="F5" s="86" t="s">
        <v>246</v>
      </c>
      <c r="G5" s="86" t="s">
        <v>247</v>
      </c>
    </row>
    <row r="6" spans="1:7">
      <c r="A6" s="85" t="s">
        <v>248</v>
      </c>
      <c r="B6" s="86" t="s">
        <v>249</v>
      </c>
      <c r="C6" s="86" t="s">
        <v>237</v>
      </c>
      <c r="D6" s="86" t="s">
        <v>244</v>
      </c>
      <c r="E6" s="86" t="s">
        <v>250</v>
      </c>
      <c r="F6" s="86" t="s">
        <v>246</v>
      </c>
      <c r="G6" s="86" t="s">
        <v>247</v>
      </c>
    </row>
    <row r="7" spans="1:7">
      <c r="A7" s="85" t="s">
        <v>251</v>
      </c>
      <c r="B7" s="86" t="s">
        <v>252</v>
      </c>
      <c r="C7" s="86" t="s">
        <v>237</v>
      </c>
      <c r="D7" s="86" t="s">
        <v>244</v>
      </c>
      <c r="E7" s="86" t="s">
        <v>253</v>
      </c>
      <c r="F7" s="86" t="s">
        <v>246</v>
      </c>
      <c r="G7" s="86" t="s">
        <v>247</v>
      </c>
    </row>
    <row r="8" spans="1:7">
      <c r="A8" s="85" t="s">
        <v>76</v>
      </c>
      <c r="B8" s="86" t="s">
        <v>254</v>
      </c>
      <c r="C8" s="86" t="s">
        <v>237</v>
      </c>
      <c r="D8" s="86" t="s">
        <v>244</v>
      </c>
      <c r="E8" s="86" t="s">
        <v>255</v>
      </c>
      <c r="F8" s="86" t="s">
        <v>246</v>
      </c>
      <c r="G8" s="86" t="s">
        <v>247</v>
      </c>
    </row>
    <row r="9" spans="1:7">
      <c r="A9" s="85" t="s">
        <v>256</v>
      </c>
      <c r="B9" s="86" t="s">
        <v>257</v>
      </c>
      <c r="C9" s="86" t="s">
        <v>237</v>
      </c>
      <c r="D9" s="86" t="s">
        <v>258</v>
      </c>
      <c r="E9" s="86" t="s">
        <v>259</v>
      </c>
      <c r="F9" s="86" t="s">
        <v>260</v>
      </c>
      <c r="G9" s="86" t="s">
        <v>261</v>
      </c>
    </row>
    <row r="10" spans="1:7">
      <c r="A10" s="85" t="s">
        <v>80</v>
      </c>
      <c r="B10" s="86" t="s">
        <v>262</v>
      </c>
      <c r="C10" s="86" t="s">
        <v>237</v>
      </c>
      <c r="D10" s="86" t="s">
        <v>263</v>
      </c>
      <c r="E10" s="86" t="s">
        <v>264</v>
      </c>
      <c r="F10" s="86" t="s">
        <v>265</v>
      </c>
      <c r="G10" s="86" t="s">
        <v>266</v>
      </c>
    </row>
    <row r="11" spans="1:7">
      <c r="A11" s="85" t="s">
        <v>67</v>
      </c>
      <c r="B11" s="86" t="s">
        <v>267</v>
      </c>
      <c r="C11" s="86" t="s">
        <v>237</v>
      </c>
      <c r="D11" s="86" t="s">
        <v>263</v>
      </c>
      <c r="E11" s="86" t="s">
        <v>268</v>
      </c>
      <c r="F11" s="86" t="s">
        <v>265</v>
      </c>
      <c r="G11" s="86" t="s">
        <v>266</v>
      </c>
    </row>
    <row r="12" spans="1:7">
      <c r="A12" s="85" t="s">
        <v>200</v>
      </c>
      <c r="B12" s="86" t="s">
        <v>269</v>
      </c>
      <c r="C12" s="86" t="s">
        <v>237</v>
      </c>
      <c r="D12" s="86" t="s">
        <v>263</v>
      </c>
      <c r="E12" s="86" t="s">
        <v>270</v>
      </c>
      <c r="F12" s="86" t="s">
        <v>265</v>
      </c>
      <c r="G12" s="86" t="s">
        <v>266</v>
      </c>
    </row>
    <row r="13" spans="1:7">
      <c r="A13" s="58" t="s">
        <v>197</v>
      </c>
      <c r="B13" s="36" t="s">
        <v>271</v>
      </c>
      <c r="C13" s="86" t="s">
        <v>237</v>
      </c>
      <c r="D13" s="86" t="s">
        <v>238</v>
      </c>
      <c r="E13" s="86" t="s">
        <v>272</v>
      </c>
      <c r="F13" s="36" t="s">
        <v>273</v>
      </c>
      <c r="G13" s="36" t="s">
        <v>274</v>
      </c>
    </row>
  </sheetData>
  <pageMargins left="0.25" right="0.25" top="0.75" bottom="0.75" header="0.3" footer="0.3"/>
  <pageSetup paperSize="9" orientation="landscape" r:id="rId1"/>
  <headerFooter>
    <oddHeader>&amp;C&amp;"-,Bold"ICP-MS and ICP-OES standards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Field samples</vt:lpstr>
      <vt:lpstr>VSF2</vt:lpstr>
      <vt:lpstr>BV1</vt:lpstr>
      <vt:lpstr>STD_stats</vt:lpstr>
      <vt:lpstr>Isotopes used for est.</vt:lpstr>
      <vt:lpstr>standards or reference samples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insrv</cp:lastModifiedBy>
  <cp:lastPrinted>2018-04-10T16:32:27Z</cp:lastPrinted>
  <dcterms:created xsi:type="dcterms:W3CDTF">2016-05-16T12:07:23Z</dcterms:created>
  <dcterms:modified xsi:type="dcterms:W3CDTF">2019-02-10T17:54:57Z</dcterms:modified>
</cp:coreProperties>
</file>