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bennett/Dropbox/PHD/Chapters/Appendices/Electronic/2-Modal_mineralogy_Maps_Data/"/>
    </mc:Choice>
  </mc:AlternateContent>
  <xr:revisionPtr revIDLastSave="0" documentId="13_ncr:1_{A7CD2BD4-B1A2-F540-85C5-742644617DFF}" xr6:coauthVersionLast="43" xr6:coauthVersionMax="43" xr10:uidLastSave="{00000000-0000-0000-0000-000000000000}"/>
  <bookViews>
    <workbookView xWindow="40000" yWindow="600" windowWidth="31560" windowHeight="16400" xr2:uid="{4B716B7D-AEB6-C745-AB5F-FF6D640D64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7" i="1" l="1"/>
  <c r="O98" i="1" l="1"/>
  <c r="P98" i="1"/>
  <c r="N98" i="1"/>
  <c r="K3" i="1"/>
  <c r="L29" i="1" l="1"/>
  <c r="L37" i="1"/>
  <c r="L38" i="1"/>
  <c r="L42" i="1"/>
  <c r="L50" i="1"/>
  <c r="L63" i="1"/>
  <c r="L66" i="1"/>
  <c r="L71" i="1"/>
  <c r="L78" i="1"/>
  <c r="L79" i="1"/>
  <c r="L86" i="1"/>
  <c r="L87" i="1"/>
  <c r="L94" i="1"/>
  <c r="L95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K38" i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K64" i="1"/>
  <c r="L64" i="1" s="1"/>
  <c r="K65" i="1"/>
  <c r="L65" i="1" s="1"/>
  <c r="K66" i="1"/>
  <c r="K68" i="1"/>
  <c r="L68" i="1" s="1"/>
  <c r="K69" i="1"/>
  <c r="L69" i="1" s="1"/>
  <c r="K70" i="1"/>
  <c r="L70" i="1" s="1"/>
  <c r="K71" i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K79" i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K87" i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K95" i="1"/>
  <c r="K96" i="1"/>
  <c r="L96" i="1" s="1"/>
  <c r="K97" i="1"/>
  <c r="L97" i="1" s="1"/>
  <c r="K98" i="1"/>
  <c r="L98" i="1" s="1"/>
  <c r="K99" i="1"/>
  <c r="L99" i="1" s="1"/>
  <c r="K100" i="1"/>
  <c r="L100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N35" i="1"/>
  <c r="N19" i="1" l="1"/>
  <c r="O83" i="1" l="1"/>
  <c r="O39" i="1" l="1"/>
  <c r="N39" i="1"/>
  <c r="O35" i="1"/>
  <c r="O31" i="1"/>
  <c r="N31" i="1"/>
  <c r="O56" i="1"/>
  <c r="N56" i="1"/>
  <c r="O60" i="1"/>
  <c r="N60" i="1"/>
  <c r="O63" i="1"/>
  <c r="N63" i="1"/>
  <c r="N65" i="1"/>
  <c r="N67" i="1"/>
  <c r="O66" i="1"/>
  <c r="N66" i="1"/>
  <c r="O65" i="1"/>
  <c r="O59" i="1"/>
  <c r="N59" i="1"/>
  <c r="O71" i="1"/>
  <c r="N71" i="1"/>
  <c r="O70" i="1"/>
  <c r="N70" i="1"/>
  <c r="O50" i="1"/>
  <c r="N50" i="1"/>
  <c r="O47" i="1"/>
  <c r="N47" i="1"/>
  <c r="O72" i="1"/>
  <c r="N72" i="1"/>
  <c r="O73" i="1"/>
  <c r="O74" i="1"/>
  <c r="N74" i="1"/>
  <c r="N73" i="1"/>
  <c r="O77" i="1"/>
  <c r="N77" i="1"/>
  <c r="O90" i="1"/>
  <c r="O88" i="1"/>
  <c r="N88" i="1"/>
  <c r="O86" i="1"/>
  <c r="N86" i="1"/>
  <c r="O85" i="1"/>
  <c r="N85" i="1"/>
  <c r="N83" i="1"/>
  <c r="O82" i="1"/>
  <c r="N82" i="1"/>
  <c r="N90" i="1"/>
  <c r="N95" i="1"/>
  <c r="O95" i="1"/>
  <c r="N30" i="1"/>
  <c r="O30" i="1"/>
  <c r="N29" i="1"/>
  <c r="O29" i="1"/>
  <c r="O28" i="1"/>
  <c r="N28" i="1"/>
  <c r="O27" i="1"/>
  <c r="N27" i="1"/>
  <c r="O22" i="1"/>
  <c r="N22" i="1"/>
  <c r="O19" i="1"/>
  <c r="O18" i="1"/>
  <c r="N18" i="1"/>
  <c r="O11" i="1"/>
  <c r="N11" i="1"/>
  <c r="N9" i="1"/>
  <c r="O9" i="1"/>
  <c r="O8" i="1"/>
  <c r="N8" i="1"/>
  <c r="O7" i="1"/>
  <c r="N7" i="1"/>
  <c r="O3" i="1"/>
  <c r="N3" i="1"/>
  <c r="P72" i="1" l="1"/>
  <c r="P27" i="1" l="1"/>
  <c r="P31" i="1"/>
  <c r="P39" i="1"/>
  <c r="P88" i="1"/>
  <c r="P29" i="1"/>
  <c r="P50" i="1"/>
  <c r="P60" i="1"/>
  <c r="P66" i="1"/>
  <c r="P71" i="1"/>
  <c r="P73" i="1"/>
  <c r="P85" i="1"/>
  <c r="P90" i="1"/>
  <c r="P11" i="1"/>
  <c r="P9" i="1"/>
  <c r="P65" i="1"/>
  <c r="P70" i="1"/>
  <c r="P86" i="1"/>
  <c r="P82" i="1"/>
  <c r="P7" i="1"/>
  <c r="P35" i="1"/>
  <c r="P47" i="1"/>
  <c r="P63" i="1"/>
  <c r="P56" i="1"/>
  <c r="P77" i="1"/>
  <c r="P74" i="1"/>
  <c r="P83" i="1"/>
  <c r="P28" i="1"/>
  <c r="P18" i="1"/>
  <c r="P8" i="1"/>
  <c r="P3" i="1"/>
  <c r="P19" i="1"/>
  <c r="P22" i="1"/>
  <c r="P30" i="1"/>
  <c r="P59" i="1"/>
  <c r="P67" i="1"/>
  <c r="P95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tc={C483C8ED-85FC-614D-8034-0933C3C9ACC0}</author>
  </authors>
  <commentList>
    <comment ref="A2" authorId="0" shapeId="0" xr:uid="{C483C8ED-85FC-614D-8034-0933C3C9ACC0}">
      <text>
        <t>[Threaded comment]
Your version of Excel allows you to read this threaded comment; however, any edits to it will get removed if the file is opened in a newer version of Excel. Learn more: https://go.microsoft.com/fwlink/?linkid=870924
Comment:
    As defined by Michael et al. (2003)</t>
      </text>
    </comment>
  </commentList>
</comments>
</file>

<file path=xl/sharedStrings.xml><?xml version="1.0" encoding="utf-8"?>
<sst xmlns="http://schemas.openxmlformats.org/spreadsheetml/2006/main" count="175" uniqueCount="170">
  <si>
    <t>Location</t>
  </si>
  <si>
    <t>Sample</t>
  </si>
  <si>
    <t>Longitude</t>
  </si>
  <si>
    <t>Latitude</t>
  </si>
  <si>
    <t>On bottom depth</t>
  </si>
  <si>
    <t>Modal proportions</t>
  </si>
  <si>
    <t>Plagioclase</t>
  </si>
  <si>
    <t>Olivine</t>
  </si>
  <si>
    <t>Clinopyroxene</t>
  </si>
  <si>
    <t>Total Plagioclase</t>
  </si>
  <si>
    <t>Total crystal content</t>
  </si>
  <si>
    <t>HLY0102-D12-2</t>
  </si>
  <si>
    <t>HLY0102-D12-1</t>
  </si>
  <si>
    <t>HLY0102-D12-4</t>
  </si>
  <si>
    <t>HLY0102-D12-6</t>
  </si>
  <si>
    <t>HLY0102-D13-3</t>
  </si>
  <si>
    <t>HLY0102-D14-4</t>
  </si>
  <si>
    <t>HLY0102-D15-6</t>
  </si>
  <si>
    <t>PS59-222-1</t>
  </si>
  <si>
    <t>PS59-222-12</t>
  </si>
  <si>
    <t>PS59-222-4</t>
  </si>
  <si>
    <t>PS59-222-13</t>
  </si>
  <si>
    <t>PS59-222-14</t>
  </si>
  <si>
    <t>PS59-222-15</t>
  </si>
  <si>
    <t>PS59-223-25</t>
  </si>
  <si>
    <t>Spinel</t>
  </si>
  <si>
    <t>Glass</t>
  </si>
  <si>
    <t>Quantitative analysis</t>
  </si>
  <si>
    <t>PS59-229-33</t>
  </si>
  <si>
    <t xml:space="preserve">HLY0102-D23-36 </t>
  </si>
  <si>
    <t>HLY0102-D23-5</t>
  </si>
  <si>
    <t>HLY0102-D22-1</t>
  </si>
  <si>
    <t>HLY0102-D21-1-A</t>
  </si>
  <si>
    <t>HLY0102-D21-1-B</t>
  </si>
  <si>
    <t>HLY0102-D21-4-B</t>
  </si>
  <si>
    <t>HLY0102-D21-3</t>
  </si>
  <si>
    <t>HLY0102-D18-1</t>
  </si>
  <si>
    <t>HLY0102-D18-6</t>
  </si>
  <si>
    <t>HLY0102-D18-7</t>
  </si>
  <si>
    <t>HLY0102-D21-4D</t>
  </si>
  <si>
    <t>PS59-222-4a</t>
  </si>
  <si>
    <t>PS59-234-34</t>
  </si>
  <si>
    <t>PS59-234-64</t>
  </si>
  <si>
    <t>PS59-234-4</t>
  </si>
  <si>
    <t>HLY0102-D26-3</t>
  </si>
  <si>
    <t>HLY0102-D26-8</t>
  </si>
  <si>
    <t>HLY0102-D26-6</t>
  </si>
  <si>
    <t>HLY0102-D26-11</t>
  </si>
  <si>
    <t>HLY0102-D27-15</t>
  </si>
  <si>
    <t>HLY0102-D27-8</t>
  </si>
  <si>
    <t>HLY0102-D27-32</t>
  </si>
  <si>
    <t>HLY0102-D27-13</t>
  </si>
  <si>
    <t>Segment</t>
  </si>
  <si>
    <t>PS59-242-11</t>
  </si>
  <si>
    <t>PS59-242-3</t>
  </si>
  <si>
    <t>PS59-242-32</t>
  </si>
  <si>
    <t>PS59-242-15</t>
  </si>
  <si>
    <t>PS59-242-12</t>
  </si>
  <si>
    <t>HLY0102-D38-4</t>
  </si>
  <si>
    <t>HLY0102-D38-8</t>
  </si>
  <si>
    <t>HLY0102-D38-10</t>
  </si>
  <si>
    <t>HlY0102-D38-11</t>
  </si>
  <si>
    <t>HLY0102-D38-16</t>
  </si>
  <si>
    <t>HLY0102-D38-24</t>
  </si>
  <si>
    <t>HLY0102-D36-16</t>
  </si>
  <si>
    <t>HLY0102-D36-4</t>
  </si>
  <si>
    <t>HLY0101-D36-13</t>
  </si>
  <si>
    <t>PS59-315-2</t>
  </si>
  <si>
    <t>PS59-318-25</t>
  </si>
  <si>
    <t>PS59-255-1</t>
  </si>
  <si>
    <t>PS59-255-7</t>
  </si>
  <si>
    <t>PS59-255-5</t>
  </si>
  <si>
    <t>PS59-253-1</t>
  </si>
  <si>
    <t>PS59-254-1</t>
  </si>
  <si>
    <t>HLY0102-D41-1</t>
  </si>
  <si>
    <t>HLY0102-D41-4</t>
  </si>
  <si>
    <t>HLY0102-D41-5</t>
  </si>
  <si>
    <t>PS59-251-26</t>
  </si>
  <si>
    <t>Ps59-251-1</t>
  </si>
  <si>
    <t>HLY0102-D42-13</t>
  </si>
  <si>
    <t>PS59-199-1-6-5</t>
  </si>
  <si>
    <t>PS59-199-1-5-4</t>
  </si>
  <si>
    <t>PS59-199-1-2</t>
  </si>
  <si>
    <t>HLY0102-D89-5</t>
  </si>
  <si>
    <t>HLY0102-D89-3</t>
  </si>
  <si>
    <t>HLY0102-D89-1</t>
  </si>
  <si>
    <t>HLY0102-D49-3</t>
  </si>
  <si>
    <t>HLY0102-D95-7</t>
  </si>
  <si>
    <t>HLY0102-D95-11</t>
  </si>
  <si>
    <t>HLY0102-D95-10</t>
  </si>
  <si>
    <t>HLY0102-D48-SG</t>
  </si>
  <si>
    <t>PS59-310-1-2</t>
  </si>
  <si>
    <t>HLY0102-D50-14</t>
  </si>
  <si>
    <t>PS59-271-1-2</t>
  </si>
  <si>
    <t>PS59-271-1-6</t>
  </si>
  <si>
    <t>PS59-297-46</t>
  </si>
  <si>
    <t>PS59-297-1</t>
  </si>
  <si>
    <t>PS59-297-45</t>
  </si>
  <si>
    <t>PS59-297-11</t>
  </si>
  <si>
    <t>PS59-297-53</t>
  </si>
  <si>
    <t>PS59-299-6</t>
  </si>
  <si>
    <t>PS59-299-9</t>
  </si>
  <si>
    <t>PS59-299-11</t>
  </si>
  <si>
    <t>HLY0102-D77-1</t>
  </si>
  <si>
    <t>HLY0102-D79-4</t>
  </si>
  <si>
    <t>HLY0102-D79-15</t>
  </si>
  <si>
    <t>PS59-270-36</t>
  </si>
  <si>
    <t>PS59-270-2</t>
  </si>
  <si>
    <t>HLY0102-D80-3</t>
  </si>
  <si>
    <t>HLY0102-D64-31</t>
  </si>
  <si>
    <t>HLY0102-D64-28</t>
  </si>
  <si>
    <t>HLY0102-D66-32</t>
  </si>
  <si>
    <t>HLY0102-D15-7</t>
  </si>
  <si>
    <t>Analysed</t>
  </si>
  <si>
    <t>Plag</t>
  </si>
  <si>
    <t>Total</t>
  </si>
  <si>
    <t>Dredge averge</t>
  </si>
  <si>
    <t>H-D12</t>
  </si>
  <si>
    <t>H-D13</t>
  </si>
  <si>
    <t>H-D14</t>
  </si>
  <si>
    <t>H-D15</t>
  </si>
  <si>
    <t>P-222</t>
  </si>
  <si>
    <t>P-223</t>
  </si>
  <si>
    <t>H-D18</t>
  </si>
  <si>
    <t>H-D21</t>
  </si>
  <si>
    <t>H-D22</t>
  </si>
  <si>
    <t>H-D23</t>
  </si>
  <si>
    <t>P-229</t>
  </si>
  <si>
    <t>P-299</t>
  </si>
  <si>
    <t>P-297</t>
  </si>
  <si>
    <t>H-D77</t>
  </si>
  <si>
    <t>H-D79</t>
  </si>
  <si>
    <t>H-D80</t>
  </si>
  <si>
    <t>P-270</t>
  </si>
  <si>
    <t>P-271</t>
  </si>
  <si>
    <t>H-D48</t>
  </si>
  <si>
    <t>H-D49</t>
  </si>
  <si>
    <t>H-D95</t>
  </si>
  <si>
    <t>P-310</t>
  </si>
  <si>
    <t>H-D36</t>
  </si>
  <si>
    <t>H-D38</t>
  </si>
  <si>
    <t>H-D41</t>
  </si>
  <si>
    <t>H-D42</t>
  </si>
  <si>
    <t>P-199</t>
  </si>
  <si>
    <t>P-251</t>
  </si>
  <si>
    <t>P-253</t>
  </si>
  <si>
    <t>P-254</t>
  </si>
  <si>
    <t>P-255</t>
  </si>
  <si>
    <t>P-315</t>
  </si>
  <si>
    <t>P-318</t>
  </si>
  <si>
    <t>H-D26</t>
  </si>
  <si>
    <t>H-D27</t>
  </si>
  <si>
    <t>P-234</t>
  </si>
  <si>
    <t>Dredge</t>
  </si>
  <si>
    <t>H-D64</t>
  </si>
  <si>
    <t xml:space="preserve">2°W Axial Volcanic Ridge </t>
  </si>
  <si>
    <t>Western Volcanic Zone (WVZ)</t>
  </si>
  <si>
    <t xml:space="preserve">3°E Seamounts </t>
  </si>
  <si>
    <t xml:space="preserve">9°E Valley Wall </t>
  </si>
  <si>
    <t xml:space="preserve">31°E Basement Ridge 
</t>
  </si>
  <si>
    <t xml:space="preserve">37°E Seamount 
</t>
  </si>
  <si>
    <t xml:space="preserve">12°40'E Valley Wall </t>
  </si>
  <si>
    <t xml:space="preserve">18°50'E Basement Ridge
</t>
  </si>
  <si>
    <t xml:space="preserve">38°E Random Basalt </t>
  </si>
  <si>
    <t xml:space="preserve">48°E Deep Seafloor </t>
  </si>
  <si>
    <t>84°40'E Seamounts</t>
  </si>
  <si>
    <t>Sparsely Magmatic Zone (SMZ)</t>
  </si>
  <si>
    <t>Eastern Volcanic Zone (EVZ)</t>
  </si>
  <si>
    <t xml:space="preserve">5°W Axial Volcanic Ridge </t>
  </si>
  <si>
    <t>Glass from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</si>
</sst>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>
    <font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0" xfId="0" applyAlignment="1">
      <alignment horizontal="center" vertical="center" textRotation="90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ma Bennett" id="{60D0D189-9FE5-F54E-A213-9193E8BB30DE}" userId="S::bennette7@cardiff.ac.uk::923bb869-b536-4366-9789-55ceb6e6456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19-03-05T17:23:49.66" personId="{60D0D189-9FE5-F54E-A213-9193E8BB30DE}" id="{C483C8ED-85FC-614D-8034-0933C3C9ACC0}">
    <text>As defined by Michael et al. (2003)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4061-5FF4-E746-A01D-55E3E0C83430}">
  <dimension ref="A1:AC100"/>
  <sheetViews>
    <sheetView tabSelected="1" zoomScale="91" zoomScaleNormal="91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W6" sqref="W6"/>
    </sheetView>
  </sheetViews>
  <sheetFormatPr baseColWidth="10" defaultRowHeight="16"/>
  <cols>
    <col min="1" max="1" width="10.83203125" style="1"/>
    <col min="2" max="2" width="23.6640625" style="1" bestFit="1" customWidth="1"/>
    <col min="3" max="3" width="15.5" style="17" bestFit="1" customWidth="1"/>
    <col min="4" max="4" width="9.1640625" style="1" bestFit="1" customWidth="1"/>
    <col min="5" max="5" width="7.83203125" style="1" bestFit="1" customWidth="1"/>
    <col min="6" max="6" width="15.1640625" style="1" bestFit="1" customWidth="1"/>
    <col min="7" max="7" width="15.6640625" style="15" customWidth="1"/>
    <col min="8" max="8" width="10.33203125" style="17" customWidth="1"/>
    <col min="9" max="9" width="10" style="17" customWidth="1"/>
    <col min="10" max="10" width="13.1640625" style="17" customWidth="1"/>
    <col min="11" max="11" width="19.5" style="17" customWidth="1"/>
    <col min="12" max="12" width="17.1640625" style="1" customWidth="1"/>
    <col min="13" max="16" width="17.1640625" style="12" customWidth="1"/>
    <col min="17" max="17" width="10.33203125" style="1" bestFit="1" customWidth="1"/>
    <col min="18" max="18" width="6.83203125" style="1" bestFit="1" customWidth="1"/>
    <col min="19" max="19" width="12.5" style="1" bestFit="1" customWidth="1"/>
    <col min="20" max="20" width="6.1640625" style="1" bestFit="1" customWidth="1"/>
    <col min="21" max="21" width="5.6640625" style="1" bestFit="1" customWidth="1"/>
    <col min="22" max="22" width="10.83203125" style="1"/>
    <col min="23" max="23" width="27.1640625" style="1" customWidth="1"/>
    <col min="24" max="16384" width="10.83203125" style="1"/>
  </cols>
  <sheetData>
    <row r="1" spans="1:23" ht="17" thickBot="1">
      <c r="G1" s="97" t="s">
        <v>5</v>
      </c>
      <c r="H1" s="98"/>
      <c r="I1" s="98"/>
      <c r="J1" s="98"/>
      <c r="K1" s="98"/>
      <c r="L1" s="99"/>
      <c r="M1" s="97" t="s">
        <v>116</v>
      </c>
      <c r="N1" s="98"/>
      <c r="O1" s="98"/>
      <c r="P1" s="99"/>
      <c r="Q1" s="97" t="s">
        <v>27</v>
      </c>
      <c r="R1" s="98"/>
      <c r="S1" s="98"/>
      <c r="T1" s="98"/>
      <c r="U1" s="99"/>
      <c r="V1" s="2">
        <v>1</v>
      </c>
      <c r="W1" s="1" t="s">
        <v>113</v>
      </c>
    </row>
    <row r="2" spans="1:23" ht="18" thickBot="1">
      <c r="A2" s="42" t="s">
        <v>52</v>
      </c>
      <c r="B2" s="44" t="s">
        <v>0</v>
      </c>
      <c r="C2" s="43" t="s">
        <v>1</v>
      </c>
      <c r="D2" s="43" t="s">
        <v>2</v>
      </c>
      <c r="E2" s="47" t="s">
        <v>3</v>
      </c>
      <c r="F2" s="48" t="s">
        <v>4</v>
      </c>
      <c r="G2" s="49" t="s">
        <v>25</v>
      </c>
      <c r="H2" s="27" t="s">
        <v>6</v>
      </c>
      <c r="I2" s="27" t="s">
        <v>7</v>
      </c>
      <c r="J2" s="27" t="s">
        <v>8</v>
      </c>
      <c r="K2" s="27" t="s">
        <v>10</v>
      </c>
      <c r="L2" s="50" t="s">
        <v>9</v>
      </c>
      <c r="M2" s="53" t="s">
        <v>153</v>
      </c>
      <c r="N2" s="4" t="s">
        <v>114</v>
      </c>
      <c r="O2" s="4" t="s">
        <v>7</v>
      </c>
      <c r="P2" s="56" t="s">
        <v>115</v>
      </c>
      <c r="Q2" s="62" t="s">
        <v>6</v>
      </c>
      <c r="R2" s="24" t="s">
        <v>7</v>
      </c>
      <c r="S2" s="24" t="s">
        <v>8</v>
      </c>
      <c r="T2" s="24" t="s">
        <v>25</v>
      </c>
      <c r="U2" s="25" t="s">
        <v>26</v>
      </c>
      <c r="V2" s="100"/>
      <c r="W2" s="101" t="s">
        <v>169</v>
      </c>
    </row>
    <row r="3" spans="1:23">
      <c r="A3" s="94" t="s">
        <v>156</v>
      </c>
      <c r="B3" s="77" t="s">
        <v>168</v>
      </c>
      <c r="C3" s="18" t="s">
        <v>12</v>
      </c>
      <c r="D3" s="19">
        <v>-4.9978333333333333</v>
      </c>
      <c r="E3" s="19">
        <v>83.339666666666673</v>
      </c>
      <c r="F3" s="20">
        <v>3028</v>
      </c>
      <c r="G3" s="51">
        <v>0</v>
      </c>
      <c r="H3" s="18">
        <v>7.79</v>
      </c>
      <c r="I3" s="18">
        <v>10.199999999999999</v>
      </c>
      <c r="J3" s="18">
        <v>0</v>
      </c>
      <c r="K3" s="18">
        <f>SUM(G3:J3)</f>
        <v>17.989999999999998</v>
      </c>
      <c r="L3" s="52">
        <f t="shared" ref="L3:L66" si="0">H3/K3*100</f>
        <v>43.301834352418012</v>
      </c>
      <c r="M3" s="57" t="s">
        <v>117</v>
      </c>
      <c r="N3" s="21">
        <f>AVERAGE(H3:H6)</f>
        <v>6.2050000000000001</v>
      </c>
      <c r="O3" s="21">
        <f>AVERAGE(I3:I6)</f>
        <v>2.5624999999999996</v>
      </c>
      <c r="P3" s="52">
        <f>AVERAGE(K3:K6)</f>
        <v>8.7675000000000001</v>
      </c>
      <c r="Q3" s="63">
        <v>1</v>
      </c>
      <c r="R3" s="22"/>
      <c r="S3" s="22"/>
      <c r="T3" s="22"/>
      <c r="U3" s="23"/>
    </row>
    <row r="4" spans="1:23">
      <c r="A4" s="95"/>
      <c r="B4" s="78"/>
      <c r="C4" s="4" t="s">
        <v>11</v>
      </c>
      <c r="D4" s="5">
        <v>-4.9978333333333333</v>
      </c>
      <c r="E4" s="5">
        <v>83.339666666666673</v>
      </c>
      <c r="F4" s="3">
        <v>3028</v>
      </c>
      <c r="G4" s="53">
        <v>0</v>
      </c>
      <c r="H4" s="4">
        <v>7.07</v>
      </c>
      <c r="I4" s="4">
        <v>0</v>
      </c>
      <c r="J4" s="4">
        <v>0</v>
      </c>
      <c r="K4" s="4">
        <f t="shared" ref="K4:K67" si="1">SUM(G4:J4)</f>
        <v>7.07</v>
      </c>
      <c r="L4" s="54">
        <f t="shared" si="0"/>
        <v>100</v>
      </c>
      <c r="M4" s="58"/>
      <c r="N4" s="6"/>
      <c r="O4" s="6"/>
      <c r="P4" s="54"/>
      <c r="Q4" s="62">
        <v>1</v>
      </c>
      <c r="R4" s="24"/>
      <c r="S4" s="24"/>
      <c r="T4" s="24"/>
      <c r="U4" s="25">
        <v>1</v>
      </c>
    </row>
    <row r="5" spans="1:23">
      <c r="A5" s="95"/>
      <c r="B5" s="78"/>
      <c r="C5" s="4" t="s">
        <v>13</v>
      </c>
      <c r="D5" s="5">
        <v>-4.9978333333333333</v>
      </c>
      <c r="E5" s="5">
        <v>83.339666666666673</v>
      </c>
      <c r="F5" s="3">
        <v>3028</v>
      </c>
      <c r="G5" s="53">
        <v>0</v>
      </c>
      <c r="H5" s="4">
        <v>4.87</v>
      </c>
      <c r="I5" s="4">
        <v>0.04</v>
      </c>
      <c r="J5" s="4">
        <v>0</v>
      </c>
      <c r="K5" s="4">
        <f t="shared" si="1"/>
        <v>4.91</v>
      </c>
      <c r="L5" s="54">
        <f t="shared" si="0"/>
        <v>99.185336048879833</v>
      </c>
      <c r="M5" s="58"/>
      <c r="N5" s="6"/>
      <c r="O5" s="6"/>
      <c r="P5" s="54"/>
      <c r="Q5" s="62">
        <v>1</v>
      </c>
      <c r="R5" s="24"/>
      <c r="S5" s="24"/>
      <c r="T5" s="24"/>
      <c r="U5" s="25">
        <v>1</v>
      </c>
    </row>
    <row r="6" spans="1:23">
      <c r="A6" s="95"/>
      <c r="B6" s="78"/>
      <c r="C6" s="4" t="s">
        <v>14</v>
      </c>
      <c r="D6" s="5">
        <v>-4.9978333333333333</v>
      </c>
      <c r="E6" s="5">
        <v>83.339666666666673</v>
      </c>
      <c r="F6" s="3">
        <v>3028</v>
      </c>
      <c r="G6" s="53">
        <v>0</v>
      </c>
      <c r="H6" s="4">
        <v>5.09</v>
      </c>
      <c r="I6" s="4">
        <v>0.01</v>
      </c>
      <c r="J6" s="4">
        <v>0</v>
      </c>
      <c r="K6" s="4">
        <f t="shared" si="1"/>
        <v>5.0999999999999996</v>
      </c>
      <c r="L6" s="54">
        <f t="shared" si="0"/>
        <v>99.803921568627459</v>
      </c>
      <c r="M6" s="58"/>
      <c r="N6" s="6"/>
      <c r="O6" s="6"/>
      <c r="P6" s="54"/>
      <c r="Q6" s="62">
        <v>1</v>
      </c>
      <c r="R6" s="24">
        <v>1</v>
      </c>
      <c r="S6" s="24"/>
      <c r="T6" s="24"/>
      <c r="U6" s="25">
        <v>1</v>
      </c>
    </row>
    <row r="7" spans="1:23">
      <c r="A7" s="95"/>
      <c r="B7" s="78"/>
      <c r="C7" s="4" t="s">
        <v>15</v>
      </c>
      <c r="D7" s="5">
        <v>-5.7161666666666662</v>
      </c>
      <c r="E7" s="5">
        <v>83.336333333333329</v>
      </c>
      <c r="F7" s="3">
        <v>3292</v>
      </c>
      <c r="G7" s="53">
        <v>0</v>
      </c>
      <c r="H7" s="4">
        <v>17.98</v>
      </c>
      <c r="I7" s="4">
        <v>0.13</v>
      </c>
      <c r="J7" s="4">
        <v>0</v>
      </c>
      <c r="K7" s="4">
        <f t="shared" si="1"/>
        <v>18.11</v>
      </c>
      <c r="L7" s="54">
        <f t="shared" si="0"/>
        <v>99.282164549972393</v>
      </c>
      <c r="M7" s="58" t="s">
        <v>118</v>
      </c>
      <c r="N7" s="6">
        <f>H7</f>
        <v>17.98</v>
      </c>
      <c r="O7" s="6">
        <f>I7</f>
        <v>0.13</v>
      </c>
      <c r="P7" s="54">
        <f>K7</f>
        <v>18.11</v>
      </c>
      <c r="Q7" s="62">
        <v>1</v>
      </c>
      <c r="R7" s="24"/>
      <c r="S7" s="24"/>
      <c r="T7" s="24"/>
      <c r="U7" s="25"/>
    </row>
    <row r="8" spans="1:23">
      <c r="A8" s="95"/>
      <c r="B8" s="78"/>
      <c r="C8" s="4" t="s">
        <v>16</v>
      </c>
      <c r="D8" s="5">
        <v>-4.4379999999999997</v>
      </c>
      <c r="E8" s="5">
        <v>83.4255</v>
      </c>
      <c r="F8" s="3">
        <v>3249</v>
      </c>
      <c r="G8" s="53">
        <v>0</v>
      </c>
      <c r="H8" s="4">
        <v>1.5</v>
      </c>
      <c r="I8" s="4">
        <v>0.41</v>
      </c>
      <c r="J8" s="4">
        <v>0</v>
      </c>
      <c r="K8" s="4">
        <f t="shared" si="1"/>
        <v>1.91</v>
      </c>
      <c r="L8" s="54">
        <f t="shared" si="0"/>
        <v>78.534031413612567</v>
      </c>
      <c r="M8" s="58" t="s">
        <v>119</v>
      </c>
      <c r="N8" s="6">
        <f t="shared" ref="N8:O8" si="2">H8</f>
        <v>1.5</v>
      </c>
      <c r="O8" s="6">
        <f t="shared" si="2"/>
        <v>0.41</v>
      </c>
      <c r="P8" s="54">
        <f t="shared" ref="P8" si="3">K8</f>
        <v>1.91</v>
      </c>
      <c r="Q8" s="62"/>
      <c r="R8" s="24"/>
      <c r="S8" s="24"/>
      <c r="T8" s="24"/>
      <c r="U8" s="25">
        <v>1</v>
      </c>
    </row>
    <row r="9" spans="1:23">
      <c r="A9" s="95"/>
      <c r="B9" s="78"/>
      <c r="C9" s="4" t="s">
        <v>17</v>
      </c>
      <c r="D9" s="5">
        <v>-4.3681666666666663</v>
      </c>
      <c r="E9" s="5">
        <v>83.459666666666664</v>
      </c>
      <c r="F9" s="3">
        <v>3206</v>
      </c>
      <c r="G9" s="53">
        <v>0</v>
      </c>
      <c r="H9" s="4">
        <v>22.84</v>
      </c>
      <c r="I9" s="4">
        <v>0.27</v>
      </c>
      <c r="J9" s="4">
        <v>0</v>
      </c>
      <c r="K9" s="4">
        <f t="shared" si="1"/>
        <v>23.11</v>
      </c>
      <c r="L9" s="54">
        <f t="shared" si="0"/>
        <v>98.831674599740367</v>
      </c>
      <c r="M9" s="58" t="s">
        <v>120</v>
      </c>
      <c r="N9" s="6">
        <f>H9</f>
        <v>22.84</v>
      </c>
      <c r="O9" s="6">
        <f t="shared" ref="O9" si="4">I9</f>
        <v>0.27</v>
      </c>
      <c r="P9" s="54">
        <f t="shared" ref="P9" si="5">K9</f>
        <v>23.11</v>
      </c>
      <c r="Q9" s="62">
        <v>1</v>
      </c>
      <c r="R9" s="24"/>
      <c r="S9" s="24"/>
      <c r="T9" s="24"/>
      <c r="U9" s="25"/>
    </row>
    <row r="10" spans="1:23" s="2" customFormat="1">
      <c r="A10" s="95"/>
      <c r="B10" s="78"/>
      <c r="C10" s="4" t="s">
        <v>112</v>
      </c>
      <c r="D10" s="5">
        <v>-4.3681666666666663</v>
      </c>
      <c r="E10" s="5">
        <v>83.459666666666664</v>
      </c>
      <c r="F10" s="3">
        <v>3206</v>
      </c>
      <c r="G10" s="53"/>
      <c r="H10" s="4"/>
      <c r="I10" s="4"/>
      <c r="J10" s="4"/>
      <c r="K10" s="4"/>
      <c r="L10" s="54"/>
      <c r="M10" s="58"/>
      <c r="N10" s="6"/>
      <c r="O10" s="6"/>
      <c r="P10" s="54"/>
      <c r="Q10" s="62"/>
      <c r="R10" s="24"/>
      <c r="S10" s="24"/>
      <c r="T10" s="24"/>
      <c r="U10" s="25">
        <v>1</v>
      </c>
    </row>
    <row r="11" spans="1:23">
      <c r="A11" s="95"/>
      <c r="B11" s="78"/>
      <c r="C11" s="4" t="s">
        <v>40</v>
      </c>
      <c r="D11" s="5">
        <v>-5.6630000000000003</v>
      </c>
      <c r="E11" s="5">
        <v>83.278000000000006</v>
      </c>
      <c r="F11" s="4">
        <v>4224</v>
      </c>
      <c r="G11" s="53">
        <v>0</v>
      </c>
      <c r="H11" s="4">
        <v>14.79</v>
      </c>
      <c r="I11" s="4">
        <v>0.09</v>
      </c>
      <c r="J11" s="4">
        <v>0</v>
      </c>
      <c r="K11" s="4">
        <f t="shared" si="1"/>
        <v>14.879999999999999</v>
      </c>
      <c r="L11" s="54">
        <f t="shared" si="0"/>
        <v>99.395161290322591</v>
      </c>
      <c r="M11" s="58" t="s">
        <v>121</v>
      </c>
      <c r="N11" s="6">
        <f>AVERAGE(H11:H17)</f>
        <v>8.3514285714285705</v>
      </c>
      <c r="O11" s="6">
        <f t="shared" ref="O11" si="6">AVERAGE(I11:I17)</f>
        <v>0.61285714285714277</v>
      </c>
      <c r="P11" s="54">
        <f>AVERAGE(K11:K17)</f>
        <v>8.9642857142857135</v>
      </c>
      <c r="Q11" s="62">
        <v>1</v>
      </c>
      <c r="R11" s="24"/>
      <c r="S11" s="24"/>
      <c r="T11" s="24"/>
      <c r="U11" s="25"/>
    </row>
    <row r="12" spans="1:23">
      <c r="A12" s="95"/>
      <c r="B12" s="78"/>
      <c r="C12" s="4" t="s">
        <v>18</v>
      </c>
      <c r="D12" s="5">
        <v>-5.6630000000000003</v>
      </c>
      <c r="E12" s="5">
        <v>83.278000000000006</v>
      </c>
      <c r="F12" s="4">
        <v>4224</v>
      </c>
      <c r="G12" s="53">
        <v>0</v>
      </c>
      <c r="H12" s="4">
        <v>8.4</v>
      </c>
      <c r="I12" s="4">
        <v>2.3199999999999998</v>
      </c>
      <c r="J12" s="4">
        <v>0</v>
      </c>
      <c r="K12" s="4">
        <f t="shared" si="1"/>
        <v>10.72</v>
      </c>
      <c r="L12" s="54">
        <f t="shared" si="0"/>
        <v>78.358208955223887</v>
      </c>
      <c r="M12" s="58"/>
      <c r="N12" s="6"/>
      <c r="O12" s="6"/>
      <c r="P12" s="54"/>
      <c r="Q12" s="62">
        <v>1</v>
      </c>
      <c r="R12" s="24"/>
      <c r="S12" s="24"/>
      <c r="T12" s="24"/>
      <c r="U12" s="25"/>
    </row>
    <row r="13" spans="1:23">
      <c r="A13" s="95"/>
      <c r="B13" s="78"/>
      <c r="C13" s="4" t="s">
        <v>19</v>
      </c>
      <c r="D13" s="5">
        <v>-5.6630000000000003</v>
      </c>
      <c r="E13" s="5">
        <v>83.278000000000006</v>
      </c>
      <c r="F13" s="4">
        <v>4224</v>
      </c>
      <c r="G13" s="53">
        <v>0</v>
      </c>
      <c r="H13" s="4">
        <v>8.58</v>
      </c>
      <c r="I13" s="4">
        <v>0.63</v>
      </c>
      <c r="J13" s="4">
        <v>0</v>
      </c>
      <c r="K13" s="4">
        <f t="shared" si="1"/>
        <v>9.2100000000000009</v>
      </c>
      <c r="L13" s="54">
        <f t="shared" si="0"/>
        <v>93.159609120521168</v>
      </c>
      <c r="M13" s="58"/>
      <c r="N13" s="6"/>
      <c r="O13" s="6"/>
      <c r="P13" s="54"/>
      <c r="Q13" s="62">
        <v>1</v>
      </c>
      <c r="R13" s="24"/>
      <c r="S13" s="24"/>
      <c r="T13" s="24"/>
      <c r="U13" s="25"/>
    </row>
    <row r="14" spans="1:23">
      <c r="A14" s="95"/>
      <c r="B14" s="78"/>
      <c r="C14" s="4" t="s">
        <v>21</v>
      </c>
      <c r="D14" s="5">
        <v>-5.6630000000000003</v>
      </c>
      <c r="E14" s="5">
        <v>83.278000000000006</v>
      </c>
      <c r="F14" s="4">
        <v>4224</v>
      </c>
      <c r="G14" s="53">
        <v>0</v>
      </c>
      <c r="H14" s="4">
        <v>8.58</v>
      </c>
      <c r="I14" s="4">
        <v>0.82</v>
      </c>
      <c r="J14" s="4">
        <v>0</v>
      </c>
      <c r="K14" s="4">
        <f t="shared" si="1"/>
        <v>9.4</v>
      </c>
      <c r="L14" s="54">
        <f t="shared" si="0"/>
        <v>91.276595744680847</v>
      </c>
      <c r="M14" s="58"/>
      <c r="N14" s="6"/>
      <c r="O14" s="6"/>
      <c r="P14" s="54"/>
      <c r="Q14" s="62">
        <v>1</v>
      </c>
      <c r="R14" s="24">
        <v>1</v>
      </c>
      <c r="S14" s="24"/>
      <c r="T14" s="24"/>
      <c r="U14" s="25"/>
    </row>
    <row r="15" spans="1:23">
      <c r="A15" s="95"/>
      <c r="B15" s="78"/>
      <c r="C15" s="4" t="s">
        <v>22</v>
      </c>
      <c r="D15" s="5">
        <v>-5.6630000000000003</v>
      </c>
      <c r="E15" s="5">
        <v>83.278000000000006</v>
      </c>
      <c r="F15" s="4">
        <v>4224</v>
      </c>
      <c r="G15" s="53">
        <v>0</v>
      </c>
      <c r="H15" s="4">
        <v>3.57</v>
      </c>
      <c r="I15" s="4">
        <v>0.21</v>
      </c>
      <c r="J15" s="4">
        <v>0</v>
      </c>
      <c r="K15" s="4">
        <f t="shared" si="1"/>
        <v>3.78</v>
      </c>
      <c r="L15" s="54">
        <f t="shared" si="0"/>
        <v>94.444444444444443</v>
      </c>
      <c r="M15" s="58"/>
      <c r="N15" s="6"/>
      <c r="O15" s="6"/>
      <c r="P15" s="54"/>
      <c r="Q15" s="62">
        <v>1</v>
      </c>
      <c r="R15" s="24">
        <v>1</v>
      </c>
      <c r="S15" s="24"/>
      <c r="T15" s="24"/>
      <c r="U15" s="25"/>
    </row>
    <row r="16" spans="1:23">
      <c r="A16" s="95"/>
      <c r="B16" s="78"/>
      <c r="C16" s="4" t="s">
        <v>23</v>
      </c>
      <c r="D16" s="5">
        <v>-5.6630000000000003</v>
      </c>
      <c r="E16" s="5">
        <v>83.278000000000006</v>
      </c>
      <c r="F16" s="4">
        <v>4224</v>
      </c>
      <c r="G16" s="53">
        <v>0</v>
      </c>
      <c r="H16" s="4">
        <v>6.22</v>
      </c>
      <c r="I16" s="4">
        <v>0.18</v>
      </c>
      <c r="J16" s="4">
        <v>0</v>
      </c>
      <c r="K16" s="4">
        <f t="shared" si="1"/>
        <v>6.3999999999999995</v>
      </c>
      <c r="L16" s="54">
        <f t="shared" si="0"/>
        <v>97.1875</v>
      </c>
      <c r="M16" s="58"/>
      <c r="N16" s="6"/>
      <c r="O16" s="6"/>
      <c r="P16" s="54"/>
      <c r="Q16" s="62">
        <v>1</v>
      </c>
      <c r="R16" s="24">
        <v>1</v>
      </c>
      <c r="S16" s="24"/>
      <c r="T16" s="24"/>
      <c r="U16" s="25"/>
    </row>
    <row r="17" spans="1:29">
      <c r="A17" s="95"/>
      <c r="B17" s="78"/>
      <c r="C17" s="4" t="s">
        <v>20</v>
      </c>
      <c r="D17" s="5">
        <v>-5.6630000000000003</v>
      </c>
      <c r="E17" s="5">
        <v>83.278000000000006</v>
      </c>
      <c r="F17" s="4">
        <v>4224</v>
      </c>
      <c r="G17" s="53">
        <v>0</v>
      </c>
      <c r="H17" s="4">
        <v>8.32</v>
      </c>
      <c r="I17" s="4">
        <v>0.04</v>
      </c>
      <c r="J17" s="4">
        <v>0</v>
      </c>
      <c r="K17" s="4">
        <f t="shared" si="1"/>
        <v>8.36</v>
      </c>
      <c r="L17" s="54">
        <f t="shared" si="0"/>
        <v>99.521531100478484</v>
      </c>
      <c r="M17" s="58"/>
      <c r="N17" s="6"/>
      <c r="O17" s="6"/>
      <c r="P17" s="54"/>
      <c r="Q17" s="62">
        <v>1</v>
      </c>
      <c r="R17" s="24"/>
      <c r="S17" s="24"/>
      <c r="T17" s="24"/>
      <c r="U17" s="25"/>
    </row>
    <row r="18" spans="1:29" ht="17" thickBot="1">
      <c r="A18" s="95"/>
      <c r="B18" s="79"/>
      <c r="C18" s="27" t="s">
        <v>24</v>
      </c>
      <c r="D18" s="33">
        <v>-4.3979999999999997</v>
      </c>
      <c r="E18" s="33">
        <v>83.3</v>
      </c>
      <c r="F18" s="27">
        <v>3012</v>
      </c>
      <c r="G18" s="49">
        <v>0</v>
      </c>
      <c r="H18" s="27">
        <v>13.14</v>
      </c>
      <c r="I18" s="27">
        <v>1.0900000000000001</v>
      </c>
      <c r="J18" s="27">
        <v>0.06</v>
      </c>
      <c r="K18" s="27">
        <f t="shared" si="1"/>
        <v>14.290000000000001</v>
      </c>
      <c r="L18" s="55">
        <f t="shared" si="0"/>
        <v>91.952414275717288</v>
      </c>
      <c r="M18" s="59" t="s">
        <v>122</v>
      </c>
      <c r="N18" s="30">
        <f>H18</f>
        <v>13.14</v>
      </c>
      <c r="O18" s="30">
        <f>I18</f>
        <v>1.0900000000000001</v>
      </c>
      <c r="P18" s="55">
        <f>K18</f>
        <v>14.290000000000001</v>
      </c>
      <c r="Q18" s="64">
        <v>1</v>
      </c>
      <c r="R18" s="31"/>
      <c r="S18" s="31"/>
      <c r="T18" s="31"/>
      <c r="U18" s="32"/>
    </row>
    <row r="19" spans="1:29">
      <c r="A19" s="95"/>
      <c r="B19" s="77" t="s">
        <v>155</v>
      </c>
      <c r="C19" s="18" t="s">
        <v>36</v>
      </c>
      <c r="D19" s="19">
        <v>-2.9071666666666669</v>
      </c>
      <c r="E19" s="19">
        <v>83.697333333333333</v>
      </c>
      <c r="F19" s="20">
        <v>3860</v>
      </c>
      <c r="G19" s="51">
        <v>0</v>
      </c>
      <c r="H19" s="18">
        <v>2.7</v>
      </c>
      <c r="I19" s="18">
        <v>2.12</v>
      </c>
      <c r="J19" s="18">
        <v>0</v>
      </c>
      <c r="K19" s="18">
        <f t="shared" si="1"/>
        <v>4.82</v>
      </c>
      <c r="L19" s="52">
        <f t="shared" si="0"/>
        <v>56.016597510373444</v>
      </c>
      <c r="M19" s="57" t="s">
        <v>123</v>
      </c>
      <c r="N19" s="34">
        <f>AVERAGE(H19:H21)</f>
        <v>3.6333333333333333</v>
      </c>
      <c r="O19" s="34">
        <f>AVERAGE(I19:I21)</f>
        <v>2.0033333333333334</v>
      </c>
      <c r="P19" s="60">
        <f>AVERAGE(K19:K21)</f>
        <v>5.6366666666666667</v>
      </c>
      <c r="Q19" s="63">
        <v>1</v>
      </c>
      <c r="R19" s="22">
        <v>1</v>
      </c>
      <c r="S19" s="22"/>
      <c r="T19" s="22"/>
      <c r="U19" s="35"/>
    </row>
    <row r="20" spans="1:29">
      <c r="A20" s="95"/>
      <c r="B20" s="78"/>
      <c r="C20" s="4" t="s">
        <v>37</v>
      </c>
      <c r="D20" s="5">
        <v>-2.9071666666666669</v>
      </c>
      <c r="E20" s="5">
        <v>83.697333333333333</v>
      </c>
      <c r="F20" s="3">
        <v>3860</v>
      </c>
      <c r="G20" s="53">
        <v>0</v>
      </c>
      <c r="H20" s="4">
        <v>7.2</v>
      </c>
      <c r="I20" s="4">
        <v>0.91</v>
      </c>
      <c r="J20" s="4">
        <v>0</v>
      </c>
      <c r="K20" s="4">
        <f t="shared" si="1"/>
        <v>8.11</v>
      </c>
      <c r="L20" s="54">
        <f t="shared" si="0"/>
        <v>88.779284833538853</v>
      </c>
      <c r="M20" s="58"/>
      <c r="N20" s="6"/>
      <c r="O20" s="6"/>
      <c r="P20" s="54"/>
      <c r="Q20" s="62">
        <v>1</v>
      </c>
      <c r="R20" s="24">
        <v>1</v>
      </c>
      <c r="S20" s="24"/>
      <c r="T20" s="24"/>
      <c r="U20" s="26"/>
    </row>
    <row r="21" spans="1:29">
      <c r="A21" s="95"/>
      <c r="B21" s="78"/>
      <c r="C21" s="4" t="s">
        <v>38</v>
      </c>
      <c r="D21" s="5">
        <v>-2.9071666666666669</v>
      </c>
      <c r="E21" s="5">
        <v>83.697333333333333</v>
      </c>
      <c r="F21" s="3">
        <v>3860</v>
      </c>
      <c r="G21" s="53">
        <v>0</v>
      </c>
      <c r="H21" s="4">
        <v>1</v>
      </c>
      <c r="I21" s="4">
        <v>2.98</v>
      </c>
      <c r="J21" s="4">
        <v>0</v>
      </c>
      <c r="K21" s="4">
        <f t="shared" si="1"/>
        <v>3.98</v>
      </c>
      <c r="L21" s="54">
        <f t="shared" si="0"/>
        <v>25.125628140703515</v>
      </c>
      <c r="M21" s="58"/>
      <c r="N21" s="6"/>
      <c r="O21" s="6"/>
      <c r="P21" s="54"/>
      <c r="Q21" s="62">
        <v>1</v>
      </c>
      <c r="R21" s="24">
        <v>1</v>
      </c>
      <c r="S21" s="24"/>
      <c r="T21" s="24"/>
      <c r="U21" s="25">
        <v>1</v>
      </c>
      <c r="Y21" s="4"/>
      <c r="Z21" s="4"/>
      <c r="AA21" s="4"/>
      <c r="AB21" s="4"/>
      <c r="AC21" s="6"/>
    </row>
    <row r="22" spans="1:29">
      <c r="A22" s="95"/>
      <c r="B22" s="78"/>
      <c r="C22" s="4" t="s">
        <v>32</v>
      </c>
      <c r="D22" s="5">
        <v>-1.9466666666666668</v>
      </c>
      <c r="E22" s="5">
        <v>83.86</v>
      </c>
      <c r="F22" s="3">
        <v>3162</v>
      </c>
      <c r="G22" s="53">
        <v>0</v>
      </c>
      <c r="H22" s="4">
        <v>17.62</v>
      </c>
      <c r="I22" s="4">
        <v>3.28</v>
      </c>
      <c r="J22" s="4">
        <v>0.73</v>
      </c>
      <c r="K22" s="4">
        <f t="shared" si="1"/>
        <v>21.630000000000003</v>
      </c>
      <c r="L22" s="54">
        <f t="shared" si="0"/>
        <v>81.460933888118348</v>
      </c>
      <c r="M22" s="58" t="s">
        <v>124</v>
      </c>
      <c r="N22" s="6">
        <f>AVERAGE(H22:H26)</f>
        <v>13.728</v>
      </c>
      <c r="O22" s="6">
        <f t="shared" ref="O22" si="7">AVERAGE(I22:I26)</f>
        <v>3.0900000000000003</v>
      </c>
      <c r="P22" s="54">
        <f>AVERAGE(K22:K26)</f>
        <v>18.160000000000004</v>
      </c>
      <c r="Q22" s="62">
        <v>1</v>
      </c>
      <c r="R22" s="24">
        <v>1</v>
      </c>
      <c r="S22" s="24">
        <v>1</v>
      </c>
      <c r="T22" s="24"/>
      <c r="U22" s="26"/>
      <c r="Y22" s="4"/>
      <c r="Z22" s="4"/>
      <c r="AA22" s="4"/>
      <c r="AB22" s="4"/>
      <c r="AC22" s="6"/>
    </row>
    <row r="23" spans="1:29">
      <c r="A23" s="95"/>
      <c r="B23" s="78"/>
      <c r="C23" s="4" t="s">
        <v>33</v>
      </c>
      <c r="D23" s="5">
        <v>-1.9466666666666668</v>
      </c>
      <c r="E23" s="5">
        <v>83.86</v>
      </c>
      <c r="F23" s="3">
        <v>3162</v>
      </c>
      <c r="G23" s="53">
        <v>0</v>
      </c>
      <c r="H23" s="4">
        <v>14.88</v>
      </c>
      <c r="I23" s="4">
        <v>1.28</v>
      </c>
      <c r="J23" s="4">
        <v>1.18</v>
      </c>
      <c r="K23" s="4">
        <f t="shared" si="1"/>
        <v>17.34</v>
      </c>
      <c r="L23" s="54">
        <f t="shared" si="0"/>
        <v>85.813148788927336</v>
      </c>
      <c r="M23" s="58"/>
      <c r="N23" s="6"/>
      <c r="O23" s="6"/>
      <c r="P23" s="54"/>
      <c r="Q23" s="62">
        <v>1</v>
      </c>
      <c r="R23" s="24">
        <v>1</v>
      </c>
      <c r="S23" s="24">
        <v>1</v>
      </c>
      <c r="T23" s="24"/>
      <c r="U23" s="26"/>
      <c r="Z23" s="11"/>
      <c r="AA23" s="11"/>
      <c r="AB23" s="11"/>
      <c r="AC23" s="11"/>
    </row>
    <row r="24" spans="1:29">
      <c r="A24" s="95"/>
      <c r="B24" s="78"/>
      <c r="C24" s="4" t="s">
        <v>35</v>
      </c>
      <c r="D24" s="5">
        <v>-1.9466666666666668</v>
      </c>
      <c r="E24" s="5">
        <v>83.86</v>
      </c>
      <c r="F24" s="3">
        <v>3162</v>
      </c>
      <c r="G24" s="53">
        <v>0</v>
      </c>
      <c r="H24" s="4">
        <v>8.5</v>
      </c>
      <c r="I24" s="4">
        <v>2.95</v>
      </c>
      <c r="J24" s="4">
        <v>0.51</v>
      </c>
      <c r="K24" s="4">
        <f t="shared" si="1"/>
        <v>11.959999999999999</v>
      </c>
      <c r="L24" s="54">
        <f t="shared" si="0"/>
        <v>71.070234113712388</v>
      </c>
      <c r="M24" s="58"/>
      <c r="N24" s="6"/>
      <c r="O24" s="6"/>
      <c r="P24" s="54"/>
      <c r="Q24" s="62">
        <v>1</v>
      </c>
      <c r="R24" s="24">
        <v>1</v>
      </c>
      <c r="S24" s="24">
        <v>1</v>
      </c>
      <c r="T24" s="24"/>
      <c r="U24" s="25"/>
    </row>
    <row r="25" spans="1:29">
      <c r="A25" s="95"/>
      <c r="B25" s="78"/>
      <c r="C25" s="4" t="s">
        <v>34</v>
      </c>
      <c r="D25" s="5">
        <v>-1.9466666666666668</v>
      </c>
      <c r="E25" s="5">
        <v>83.86</v>
      </c>
      <c r="F25" s="3">
        <v>3162</v>
      </c>
      <c r="G25" s="53">
        <v>0.13</v>
      </c>
      <c r="H25" s="4">
        <v>12</v>
      </c>
      <c r="I25" s="4">
        <v>3.04</v>
      </c>
      <c r="J25" s="4">
        <v>2.39</v>
      </c>
      <c r="K25" s="4">
        <f t="shared" si="1"/>
        <v>17.560000000000002</v>
      </c>
      <c r="L25" s="54">
        <f t="shared" si="0"/>
        <v>68.33712984054668</v>
      </c>
      <c r="M25" s="58"/>
      <c r="N25" s="6"/>
      <c r="O25" s="6"/>
      <c r="P25" s="54"/>
      <c r="Q25" s="62">
        <v>1</v>
      </c>
      <c r="R25" s="24">
        <v>1</v>
      </c>
      <c r="S25" s="24">
        <v>1</v>
      </c>
      <c r="T25" s="24"/>
      <c r="U25" s="25"/>
    </row>
    <row r="26" spans="1:29">
      <c r="A26" s="95"/>
      <c r="B26" s="78"/>
      <c r="C26" s="4" t="s">
        <v>39</v>
      </c>
      <c r="D26" s="5">
        <v>-1.9466666666666668</v>
      </c>
      <c r="E26" s="5">
        <v>83.86</v>
      </c>
      <c r="F26" s="3">
        <v>3162</v>
      </c>
      <c r="G26" s="53">
        <v>0</v>
      </c>
      <c r="H26" s="4">
        <v>15.64</v>
      </c>
      <c r="I26" s="4">
        <v>4.9000000000000004</v>
      </c>
      <c r="J26" s="4">
        <v>1.77</v>
      </c>
      <c r="K26" s="4">
        <f t="shared" si="1"/>
        <v>22.31</v>
      </c>
      <c r="L26" s="54">
        <f t="shared" si="0"/>
        <v>70.103092783505161</v>
      </c>
      <c r="M26" s="58"/>
      <c r="N26" s="6"/>
      <c r="O26" s="6"/>
      <c r="P26" s="54"/>
      <c r="Q26" s="62">
        <v>1</v>
      </c>
      <c r="R26" s="24">
        <v>1</v>
      </c>
      <c r="S26" s="24"/>
      <c r="T26" s="24"/>
      <c r="U26" s="25"/>
    </row>
    <row r="27" spans="1:29">
      <c r="A27" s="95"/>
      <c r="B27" s="78"/>
      <c r="C27" s="4" t="s">
        <v>31</v>
      </c>
      <c r="D27" s="5">
        <v>-1.2864833333333334</v>
      </c>
      <c r="E27" s="5">
        <v>83.91525</v>
      </c>
      <c r="F27" s="3">
        <v>3281</v>
      </c>
      <c r="G27" s="53">
        <v>0</v>
      </c>
      <c r="H27" s="4">
        <v>7.68</v>
      </c>
      <c r="I27" s="4">
        <v>1.77</v>
      </c>
      <c r="J27" s="4">
        <v>0</v>
      </c>
      <c r="K27" s="4">
        <f t="shared" si="1"/>
        <v>9.4499999999999993</v>
      </c>
      <c r="L27" s="54">
        <f t="shared" si="0"/>
        <v>81.269841269841265</v>
      </c>
      <c r="M27" s="58" t="s">
        <v>125</v>
      </c>
      <c r="N27" s="6">
        <f>H27</f>
        <v>7.68</v>
      </c>
      <c r="O27" s="6">
        <f t="shared" ref="O27" si="8">I27</f>
        <v>1.77</v>
      </c>
      <c r="P27" s="54">
        <f>K27</f>
        <v>9.4499999999999993</v>
      </c>
      <c r="Q27" s="62">
        <v>1</v>
      </c>
      <c r="R27" s="24">
        <v>1</v>
      </c>
      <c r="S27" s="24"/>
      <c r="T27" s="24"/>
      <c r="U27" s="26"/>
    </row>
    <row r="28" spans="1:29">
      <c r="A28" s="95"/>
      <c r="B28" s="78"/>
      <c r="C28" s="4" t="s">
        <v>29</v>
      </c>
      <c r="D28" s="5">
        <v>-0.86499999999999999</v>
      </c>
      <c r="E28" s="5">
        <v>84.01</v>
      </c>
      <c r="F28" s="3">
        <v>3533</v>
      </c>
      <c r="G28" s="53">
        <v>0</v>
      </c>
      <c r="H28" s="4">
        <v>6.08</v>
      </c>
      <c r="I28" s="4">
        <v>0.39</v>
      </c>
      <c r="J28" s="4">
        <v>0</v>
      </c>
      <c r="K28" s="4">
        <f t="shared" si="1"/>
        <v>6.47</v>
      </c>
      <c r="L28" s="54">
        <f t="shared" si="0"/>
        <v>93.972179289026286</v>
      </c>
      <c r="M28" s="58" t="s">
        <v>126</v>
      </c>
      <c r="N28" s="6">
        <f>H28</f>
        <v>6.08</v>
      </c>
      <c r="O28" s="6">
        <f t="shared" ref="O28" si="9">I28</f>
        <v>0.39</v>
      </c>
      <c r="P28" s="54">
        <f>K28</f>
        <v>6.47</v>
      </c>
      <c r="Q28" s="62">
        <v>1</v>
      </c>
      <c r="R28" s="24"/>
      <c r="S28" s="24"/>
      <c r="T28" s="24"/>
      <c r="U28" s="26"/>
    </row>
    <row r="29" spans="1:29">
      <c r="A29" s="95"/>
      <c r="B29" s="78"/>
      <c r="C29" s="4" t="s">
        <v>30</v>
      </c>
      <c r="D29" s="5">
        <v>-0.86499999999999999</v>
      </c>
      <c r="E29" s="5">
        <v>84.01</v>
      </c>
      <c r="F29" s="3">
        <v>3533</v>
      </c>
      <c r="G29" s="53">
        <v>0</v>
      </c>
      <c r="H29" s="4">
        <v>4.1500000000000004</v>
      </c>
      <c r="I29" s="4">
        <v>0.28000000000000003</v>
      </c>
      <c r="J29" s="4">
        <v>0</v>
      </c>
      <c r="K29" s="4">
        <f t="shared" si="1"/>
        <v>4.4300000000000006</v>
      </c>
      <c r="L29" s="54">
        <f t="shared" si="0"/>
        <v>93.67945823927765</v>
      </c>
      <c r="M29" s="58"/>
      <c r="N29" s="6">
        <f>H29</f>
        <v>4.1500000000000004</v>
      </c>
      <c r="O29" s="6">
        <f t="shared" ref="O29" si="10">I29</f>
        <v>0.28000000000000003</v>
      </c>
      <c r="P29" s="54">
        <f>K29</f>
        <v>4.4300000000000006</v>
      </c>
      <c r="Q29" s="62">
        <v>1</v>
      </c>
      <c r="R29" s="24"/>
      <c r="S29" s="24"/>
      <c r="T29" s="24"/>
      <c r="U29" s="25">
        <v>1</v>
      </c>
    </row>
    <row r="30" spans="1:29" ht="17" thickBot="1">
      <c r="A30" s="95"/>
      <c r="B30" s="79"/>
      <c r="C30" s="27" t="s">
        <v>28</v>
      </c>
      <c r="D30" s="28">
        <v>-0.48</v>
      </c>
      <c r="E30" s="28">
        <v>83.971666666666664</v>
      </c>
      <c r="F30" s="29">
        <v>4034</v>
      </c>
      <c r="G30" s="49">
        <v>0</v>
      </c>
      <c r="H30" s="27">
        <v>18.39</v>
      </c>
      <c r="I30" s="27">
        <v>2.23</v>
      </c>
      <c r="J30" s="27">
        <v>0</v>
      </c>
      <c r="K30" s="27">
        <f t="shared" si="1"/>
        <v>20.62</v>
      </c>
      <c r="L30" s="55">
        <f t="shared" si="0"/>
        <v>89.185257032007755</v>
      </c>
      <c r="M30" s="59" t="s">
        <v>127</v>
      </c>
      <c r="N30" s="30">
        <f>AVERAGE(H30)</f>
        <v>18.39</v>
      </c>
      <c r="O30" s="30">
        <f t="shared" ref="O30" si="11">AVERAGE(I30)</f>
        <v>2.23</v>
      </c>
      <c r="P30" s="55">
        <f>AVERAGE(K30)</f>
        <v>20.62</v>
      </c>
      <c r="Q30" s="64">
        <v>1</v>
      </c>
      <c r="R30" s="31">
        <v>1</v>
      </c>
      <c r="S30" s="31"/>
      <c r="T30" s="31"/>
      <c r="U30" s="32"/>
    </row>
    <row r="31" spans="1:29">
      <c r="A31" s="95"/>
      <c r="B31" s="77" t="s">
        <v>157</v>
      </c>
      <c r="C31" s="18" t="s">
        <v>47</v>
      </c>
      <c r="D31" s="19">
        <v>2.5602</v>
      </c>
      <c r="E31" s="19">
        <v>84.46</v>
      </c>
      <c r="F31" s="20">
        <v>4249</v>
      </c>
      <c r="G31" s="51">
        <v>0</v>
      </c>
      <c r="H31" s="18">
        <v>0.38</v>
      </c>
      <c r="I31" s="18">
        <v>0.89</v>
      </c>
      <c r="J31" s="18">
        <v>0</v>
      </c>
      <c r="K31" s="18">
        <f t="shared" si="1"/>
        <v>1.27</v>
      </c>
      <c r="L31" s="52">
        <f t="shared" si="0"/>
        <v>29.921259842519689</v>
      </c>
      <c r="M31" s="57" t="s">
        <v>150</v>
      </c>
      <c r="N31" s="21">
        <f>AVERAGE(H31:H34)</f>
        <v>0.3725</v>
      </c>
      <c r="O31" s="21">
        <f t="shared" ref="O31" si="12">AVERAGE(I31:I34)</f>
        <v>0.88749999999999996</v>
      </c>
      <c r="P31" s="52">
        <f>AVERAGE(K31:K34)</f>
        <v>1.26</v>
      </c>
      <c r="Q31" s="63"/>
      <c r="R31" s="22">
        <v>1</v>
      </c>
      <c r="S31" s="22"/>
      <c r="T31" s="22"/>
      <c r="U31" s="23"/>
      <c r="V31" s="13"/>
    </row>
    <row r="32" spans="1:29">
      <c r="A32" s="95"/>
      <c r="B32" s="78"/>
      <c r="C32" s="4" t="s">
        <v>44</v>
      </c>
      <c r="D32" s="5">
        <v>2.5602</v>
      </c>
      <c r="E32" s="5">
        <v>84.46</v>
      </c>
      <c r="F32" s="3">
        <v>4249</v>
      </c>
      <c r="G32" s="53">
        <v>0</v>
      </c>
      <c r="H32" s="4">
        <v>0.3</v>
      </c>
      <c r="I32" s="4">
        <v>0.95</v>
      </c>
      <c r="J32" s="4">
        <v>0</v>
      </c>
      <c r="K32" s="4">
        <f t="shared" si="1"/>
        <v>1.25</v>
      </c>
      <c r="L32" s="54">
        <f t="shared" si="0"/>
        <v>24</v>
      </c>
      <c r="M32" s="58"/>
      <c r="N32" s="6"/>
      <c r="O32" s="6"/>
      <c r="P32" s="54"/>
      <c r="Q32" s="62"/>
      <c r="R32" s="24">
        <v>1</v>
      </c>
      <c r="S32" s="24"/>
      <c r="T32" s="24"/>
      <c r="U32" s="25"/>
    </row>
    <row r="33" spans="1:21">
      <c r="A33" s="95"/>
      <c r="B33" s="78"/>
      <c r="C33" s="4" t="s">
        <v>46</v>
      </c>
      <c r="D33" s="5">
        <v>2.5602</v>
      </c>
      <c r="E33" s="5">
        <v>84.46</v>
      </c>
      <c r="F33" s="3">
        <v>4249</v>
      </c>
      <c r="G33" s="53">
        <v>0</v>
      </c>
      <c r="H33" s="4">
        <v>0</v>
      </c>
      <c r="I33" s="4">
        <v>0.79</v>
      </c>
      <c r="J33" s="4">
        <v>0</v>
      </c>
      <c r="K33" s="4">
        <f t="shared" si="1"/>
        <v>0.79</v>
      </c>
      <c r="L33" s="54">
        <f t="shared" si="0"/>
        <v>0</v>
      </c>
      <c r="M33" s="58"/>
      <c r="N33" s="6"/>
      <c r="O33" s="6"/>
      <c r="P33" s="54"/>
      <c r="Q33" s="62"/>
      <c r="R33" s="24">
        <v>1</v>
      </c>
      <c r="S33" s="24"/>
      <c r="T33" s="24"/>
      <c r="U33" s="26"/>
    </row>
    <row r="34" spans="1:21">
      <c r="A34" s="95"/>
      <c r="B34" s="78"/>
      <c r="C34" s="4" t="s">
        <v>45</v>
      </c>
      <c r="D34" s="5">
        <v>2.5602</v>
      </c>
      <c r="E34" s="5">
        <v>84.46</v>
      </c>
      <c r="F34" s="3">
        <v>4249</v>
      </c>
      <c r="G34" s="53">
        <v>0</v>
      </c>
      <c r="H34" s="4">
        <v>0.81</v>
      </c>
      <c r="I34" s="4">
        <v>0.92</v>
      </c>
      <c r="J34" s="4">
        <v>0</v>
      </c>
      <c r="K34" s="4">
        <f t="shared" si="1"/>
        <v>1.73</v>
      </c>
      <c r="L34" s="54">
        <f t="shared" si="0"/>
        <v>46.820809248554916</v>
      </c>
      <c r="M34" s="58"/>
      <c r="N34" s="6"/>
      <c r="O34" s="6"/>
      <c r="P34" s="54"/>
      <c r="Q34" s="62">
        <v>1</v>
      </c>
      <c r="R34" s="24"/>
      <c r="S34" s="24"/>
      <c r="T34" s="24"/>
      <c r="U34" s="25">
        <v>1</v>
      </c>
    </row>
    <row r="35" spans="1:21">
      <c r="A35" s="95"/>
      <c r="B35" s="78"/>
      <c r="C35" s="4" t="s">
        <v>51</v>
      </c>
      <c r="D35" s="5">
        <v>2.7285333333333299</v>
      </c>
      <c r="E35" s="5">
        <v>84.486216666666706</v>
      </c>
      <c r="F35" s="3">
        <v>4331</v>
      </c>
      <c r="G35" s="53">
        <v>0.02</v>
      </c>
      <c r="H35" s="4">
        <v>19.29</v>
      </c>
      <c r="I35" s="4">
        <v>1.59</v>
      </c>
      <c r="J35" s="4">
        <v>0</v>
      </c>
      <c r="K35" s="4">
        <f t="shared" si="1"/>
        <v>20.9</v>
      </c>
      <c r="L35" s="54">
        <f t="shared" si="0"/>
        <v>92.296650717703358</v>
      </c>
      <c r="M35" s="58" t="s">
        <v>151</v>
      </c>
      <c r="N35" s="6">
        <f>AVERAGE(H35:H38)</f>
        <v>17.247500000000002</v>
      </c>
      <c r="O35" s="6">
        <f t="shared" ref="O35" si="13">AVERAGE(I35:I38)</f>
        <v>1.335</v>
      </c>
      <c r="P35" s="54">
        <f>AVERAGE(K35:K38)</f>
        <v>18.599999999999998</v>
      </c>
      <c r="Q35" s="62">
        <v>1</v>
      </c>
      <c r="R35" s="24">
        <v>1</v>
      </c>
      <c r="S35" s="24"/>
      <c r="T35" s="24"/>
      <c r="U35" s="25">
        <v>1</v>
      </c>
    </row>
    <row r="36" spans="1:21">
      <c r="A36" s="95"/>
      <c r="B36" s="78"/>
      <c r="C36" s="4" t="s">
        <v>48</v>
      </c>
      <c r="D36" s="5">
        <v>2.7285333333333335</v>
      </c>
      <c r="E36" s="5">
        <v>84.486216666666664</v>
      </c>
      <c r="F36" s="3">
        <v>4331</v>
      </c>
      <c r="G36" s="53">
        <v>0.03</v>
      </c>
      <c r="H36" s="4">
        <v>33.86</v>
      </c>
      <c r="I36" s="4">
        <v>1.05</v>
      </c>
      <c r="J36" s="4">
        <v>0</v>
      </c>
      <c r="K36" s="4">
        <f t="shared" si="1"/>
        <v>34.94</v>
      </c>
      <c r="L36" s="54">
        <f t="shared" si="0"/>
        <v>96.908986834573568</v>
      </c>
      <c r="M36" s="58"/>
      <c r="N36" s="6"/>
      <c r="O36" s="6"/>
      <c r="P36" s="54"/>
      <c r="Q36" s="62">
        <v>1</v>
      </c>
      <c r="R36" s="24">
        <v>1</v>
      </c>
      <c r="S36" s="24"/>
      <c r="T36" s="24"/>
      <c r="U36" s="25">
        <v>1</v>
      </c>
    </row>
    <row r="37" spans="1:21">
      <c r="A37" s="95"/>
      <c r="B37" s="78"/>
      <c r="C37" s="4" t="s">
        <v>50</v>
      </c>
      <c r="D37" s="5">
        <v>2.7285333333333335</v>
      </c>
      <c r="E37" s="5">
        <v>84.486216666666664</v>
      </c>
      <c r="F37" s="3">
        <v>4331</v>
      </c>
      <c r="G37" s="53">
        <v>0.01</v>
      </c>
      <c r="H37" s="4">
        <v>5.95</v>
      </c>
      <c r="I37" s="4">
        <v>1.87</v>
      </c>
      <c r="J37" s="4">
        <v>0</v>
      </c>
      <c r="K37" s="4">
        <f t="shared" si="1"/>
        <v>7.83</v>
      </c>
      <c r="L37" s="54">
        <f t="shared" si="0"/>
        <v>75.989782886334609</v>
      </c>
      <c r="M37" s="58"/>
      <c r="N37" s="6"/>
      <c r="O37" s="6"/>
      <c r="P37" s="54"/>
      <c r="Q37" s="62"/>
      <c r="R37" s="24">
        <v>1</v>
      </c>
      <c r="S37" s="24"/>
      <c r="T37" s="24"/>
      <c r="U37" s="26"/>
    </row>
    <row r="38" spans="1:21">
      <c r="A38" s="95"/>
      <c r="B38" s="78"/>
      <c r="C38" s="4" t="s">
        <v>49</v>
      </c>
      <c r="D38" s="5">
        <v>2.7285333333333335</v>
      </c>
      <c r="E38" s="5">
        <v>84.486216666666664</v>
      </c>
      <c r="F38" s="3">
        <v>4331</v>
      </c>
      <c r="G38" s="53">
        <v>0.01</v>
      </c>
      <c r="H38" s="4">
        <v>9.89</v>
      </c>
      <c r="I38" s="4">
        <v>0.83</v>
      </c>
      <c r="J38" s="4">
        <v>0</v>
      </c>
      <c r="K38" s="4">
        <f t="shared" si="1"/>
        <v>10.73</v>
      </c>
      <c r="L38" s="54">
        <f t="shared" si="0"/>
        <v>92.171481826654244</v>
      </c>
      <c r="M38" s="58"/>
      <c r="N38" s="6"/>
      <c r="O38" s="6"/>
      <c r="P38" s="54"/>
      <c r="Q38" s="62">
        <v>1</v>
      </c>
      <c r="R38" s="24">
        <v>1</v>
      </c>
      <c r="S38" s="24"/>
      <c r="T38" s="24"/>
      <c r="U38" s="25">
        <v>1</v>
      </c>
    </row>
    <row r="39" spans="1:21">
      <c r="A39" s="95"/>
      <c r="B39" s="78"/>
      <c r="C39" s="4" t="s">
        <v>43</v>
      </c>
      <c r="D39" s="7">
        <v>3.105</v>
      </c>
      <c r="E39" s="7">
        <v>84.571666666666673</v>
      </c>
      <c r="F39" s="8">
        <v>4004</v>
      </c>
      <c r="G39" s="53">
        <v>0</v>
      </c>
      <c r="H39" s="4">
        <v>0</v>
      </c>
      <c r="I39" s="4">
        <v>1.4</v>
      </c>
      <c r="J39" s="4">
        <v>0</v>
      </c>
      <c r="K39" s="4">
        <f t="shared" si="1"/>
        <v>1.4</v>
      </c>
      <c r="L39" s="54">
        <f t="shared" si="0"/>
        <v>0</v>
      </c>
      <c r="M39" s="58" t="s">
        <v>152</v>
      </c>
      <c r="N39" s="6">
        <f>AVERAGE(H39:H41)</f>
        <v>0</v>
      </c>
      <c r="O39" s="6">
        <f t="shared" ref="O39" si="14">AVERAGE(I39:I41)</f>
        <v>2.2566666666666664</v>
      </c>
      <c r="P39" s="54">
        <f>AVERAGE(K39:K41)</f>
        <v>2.2566666666666664</v>
      </c>
      <c r="Q39" s="62"/>
      <c r="R39" s="24">
        <v>1</v>
      </c>
      <c r="S39" s="24"/>
      <c r="T39" s="24"/>
      <c r="U39" s="25">
        <v>1</v>
      </c>
    </row>
    <row r="40" spans="1:21">
      <c r="A40" s="95"/>
      <c r="B40" s="78"/>
      <c r="C40" s="4" t="s">
        <v>41</v>
      </c>
      <c r="D40" s="7">
        <v>3.105</v>
      </c>
      <c r="E40" s="7">
        <v>84.571666666666673</v>
      </c>
      <c r="F40" s="8">
        <v>4004</v>
      </c>
      <c r="G40" s="53">
        <v>0</v>
      </c>
      <c r="H40" s="4">
        <v>0</v>
      </c>
      <c r="I40" s="4">
        <v>2.2599999999999998</v>
      </c>
      <c r="J40" s="4">
        <v>0</v>
      </c>
      <c r="K40" s="4">
        <f t="shared" si="1"/>
        <v>2.2599999999999998</v>
      </c>
      <c r="L40" s="54">
        <f t="shared" si="0"/>
        <v>0</v>
      </c>
      <c r="M40" s="58"/>
      <c r="N40" s="6"/>
      <c r="O40" s="6"/>
      <c r="P40" s="54"/>
      <c r="Q40" s="62"/>
      <c r="R40" s="24">
        <v>1</v>
      </c>
      <c r="S40" s="24"/>
      <c r="T40" s="24"/>
      <c r="U40" s="25">
        <v>1</v>
      </c>
    </row>
    <row r="41" spans="1:21" ht="17" thickBot="1">
      <c r="A41" s="96"/>
      <c r="B41" s="79"/>
      <c r="C41" s="27" t="s">
        <v>42</v>
      </c>
      <c r="D41" s="28">
        <v>3.105</v>
      </c>
      <c r="E41" s="28">
        <v>84.571666666666673</v>
      </c>
      <c r="F41" s="29">
        <v>4004</v>
      </c>
      <c r="G41" s="49">
        <v>0</v>
      </c>
      <c r="H41" s="27">
        <v>0</v>
      </c>
      <c r="I41" s="27">
        <v>3.11</v>
      </c>
      <c r="J41" s="27">
        <v>0</v>
      </c>
      <c r="K41" s="27">
        <f t="shared" si="1"/>
        <v>3.11</v>
      </c>
      <c r="L41" s="55">
        <f t="shared" si="0"/>
        <v>0</v>
      </c>
      <c r="M41" s="59"/>
      <c r="N41" s="30"/>
      <c r="O41" s="30"/>
      <c r="P41" s="55"/>
      <c r="Q41" s="64"/>
      <c r="R41" s="31">
        <v>1</v>
      </c>
      <c r="S41" s="31"/>
      <c r="T41" s="31"/>
      <c r="U41" s="32">
        <v>1</v>
      </c>
    </row>
    <row r="42" spans="1:21">
      <c r="A42" s="90" t="s">
        <v>166</v>
      </c>
      <c r="B42" s="83" t="s">
        <v>158</v>
      </c>
      <c r="C42" s="18" t="s">
        <v>53</v>
      </c>
      <c r="D42" s="36">
        <v>8.7550000000000008</v>
      </c>
      <c r="E42" s="36">
        <v>84.96</v>
      </c>
      <c r="F42" s="18">
        <v>4028</v>
      </c>
      <c r="G42" s="51">
        <v>0</v>
      </c>
      <c r="H42" s="18">
        <v>8.3000000000000007</v>
      </c>
      <c r="I42" s="18">
        <v>2.25</v>
      </c>
      <c r="J42" s="18">
        <v>0</v>
      </c>
      <c r="K42" s="18">
        <f t="shared" si="1"/>
        <v>10.55</v>
      </c>
      <c r="L42" s="52">
        <f t="shared" si="0"/>
        <v>78.672985781990519</v>
      </c>
      <c r="M42" s="57"/>
      <c r="N42" s="21"/>
      <c r="O42" s="21"/>
      <c r="P42" s="52"/>
      <c r="Q42" s="63">
        <v>1</v>
      </c>
      <c r="R42" s="22">
        <v>1</v>
      </c>
      <c r="S42" s="22"/>
      <c r="T42" s="22"/>
      <c r="U42" s="23"/>
    </row>
    <row r="43" spans="1:21">
      <c r="A43" s="90"/>
      <c r="B43" s="84"/>
      <c r="C43" s="4" t="s">
        <v>54</v>
      </c>
      <c r="D43" s="7">
        <v>8.7550000000000008</v>
      </c>
      <c r="E43" s="7">
        <v>84.96</v>
      </c>
      <c r="F43" s="4">
        <v>4028</v>
      </c>
      <c r="G43" s="53">
        <v>0</v>
      </c>
      <c r="H43" s="4">
        <v>9.7899999999999991</v>
      </c>
      <c r="I43" s="4">
        <v>5.35</v>
      </c>
      <c r="J43" s="4">
        <v>0</v>
      </c>
      <c r="K43" s="4">
        <f t="shared" si="1"/>
        <v>15.139999999999999</v>
      </c>
      <c r="L43" s="54">
        <f t="shared" si="0"/>
        <v>64.663143989431973</v>
      </c>
      <c r="M43" s="58"/>
      <c r="N43" s="6"/>
      <c r="O43" s="6"/>
      <c r="P43" s="54"/>
      <c r="Q43" s="62">
        <v>1</v>
      </c>
      <c r="R43" s="24">
        <v>1</v>
      </c>
      <c r="S43" s="24"/>
      <c r="T43" s="24"/>
      <c r="U43" s="25"/>
    </row>
    <row r="44" spans="1:21">
      <c r="A44" s="90"/>
      <c r="B44" s="84"/>
      <c r="C44" s="4" t="s">
        <v>55</v>
      </c>
      <c r="D44" s="7">
        <v>8.7550000000000008</v>
      </c>
      <c r="E44" s="7">
        <v>84.96</v>
      </c>
      <c r="F44" s="4">
        <v>4028</v>
      </c>
      <c r="G44" s="53">
        <v>0</v>
      </c>
      <c r="H44" s="4">
        <v>6.85</v>
      </c>
      <c r="I44" s="4">
        <v>2.21</v>
      </c>
      <c r="J44" s="4">
        <v>0</v>
      </c>
      <c r="K44" s="4">
        <f t="shared" si="1"/>
        <v>9.0599999999999987</v>
      </c>
      <c r="L44" s="54">
        <f t="shared" si="0"/>
        <v>75.607064017660051</v>
      </c>
      <c r="M44" s="58"/>
      <c r="N44" s="6"/>
      <c r="O44" s="6"/>
      <c r="P44" s="54"/>
      <c r="Q44" s="62">
        <v>1</v>
      </c>
      <c r="R44" s="24">
        <v>1</v>
      </c>
      <c r="S44" s="24"/>
      <c r="T44" s="24"/>
      <c r="U44" s="25"/>
    </row>
    <row r="45" spans="1:21">
      <c r="A45" s="90"/>
      <c r="B45" s="84"/>
      <c r="C45" s="4" t="s">
        <v>56</v>
      </c>
      <c r="D45" s="7">
        <v>8.7550000000000008</v>
      </c>
      <c r="E45" s="7">
        <v>84.96</v>
      </c>
      <c r="F45" s="4">
        <v>4028</v>
      </c>
      <c r="G45" s="53">
        <v>0</v>
      </c>
      <c r="H45" s="4">
        <v>10.86</v>
      </c>
      <c r="I45" s="4">
        <v>1.29</v>
      </c>
      <c r="J45" s="4">
        <v>0</v>
      </c>
      <c r="K45" s="4">
        <f t="shared" si="1"/>
        <v>12.149999999999999</v>
      </c>
      <c r="L45" s="54">
        <f t="shared" si="0"/>
        <v>89.382716049382722</v>
      </c>
      <c r="M45" s="58"/>
      <c r="N45" s="6"/>
      <c r="O45" s="6"/>
      <c r="P45" s="54"/>
      <c r="Q45" s="62">
        <v>1</v>
      </c>
      <c r="R45" s="24">
        <v>1</v>
      </c>
      <c r="S45" s="24"/>
      <c r="T45" s="24"/>
      <c r="U45" s="25"/>
    </row>
    <row r="46" spans="1:21" ht="17" thickBot="1">
      <c r="A46" s="90"/>
      <c r="B46" s="85"/>
      <c r="C46" s="27" t="s">
        <v>57</v>
      </c>
      <c r="D46" s="28">
        <v>8.7550000000000008</v>
      </c>
      <c r="E46" s="28">
        <v>84.96</v>
      </c>
      <c r="F46" s="27">
        <v>4028</v>
      </c>
      <c r="G46" s="49">
        <v>0</v>
      </c>
      <c r="H46" s="27">
        <v>7.75</v>
      </c>
      <c r="I46" s="27">
        <v>4.1900000000000004</v>
      </c>
      <c r="J46" s="27">
        <v>0</v>
      </c>
      <c r="K46" s="27">
        <f t="shared" si="1"/>
        <v>11.940000000000001</v>
      </c>
      <c r="L46" s="55">
        <f t="shared" si="0"/>
        <v>64.907872696817421</v>
      </c>
      <c r="M46" s="59"/>
      <c r="N46" s="30"/>
      <c r="O46" s="30"/>
      <c r="P46" s="55"/>
      <c r="Q46" s="64">
        <v>1</v>
      </c>
      <c r="R46" s="31">
        <v>1</v>
      </c>
      <c r="S46" s="31"/>
      <c r="T46" s="31">
        <v>1</v>
      </c>
      <c r="U46" s="32"/>
    </row>
    <row r="47" spans="1:21">
      <c r="A47" s="90"/>
      <c r="B47" s="86" t="s">
        <v>161</v>
      </c>
      <c r="C47" s="18" t="s">
        <v>64</v>
      </c>
      <c r="D47" s="19">
        <v>12.331666666666667</v>
      </c>
      <c r="E47" s="19">
        <v>85.25866666666667</v>
      </c>
      <c r="F47" s="20">
        <v>4456</v>
      </c>
      <c r="G47" s="51">
        <v>0</v>
      </c>
      <c r="H47" s="18">
        <v>0</v>
      </c>
      <c r="I47" s="18">
        <v>1.26</v>
      </c>
      <c r="J47" s="18">
        <v>0</v>
      </c>
      <c r="K47" s="18">
        <f t="shared" si="1"/>
        <v>1.26</v>
      </c>
      <c r="L47" s="52">
        <f t="shared" si="0"/>
        <v>0</v>
      </c>
      <c r="M47" s="57" t="s">
        <v>139</v>
      </c>
      <c r="N47" s="21">
        <f>AVERAGE(H47:H49)</f>
        <v>0</v>
      </c>
      <c r="O47" s="21">
        <f t="shared" ref="O47" si="15">AVERAGE(I47:I49)</f>
        <v>1.58</v>
      </c>
      <c r="P47" s="52">
        <f>AVERAGE(K47:K49)</f>
        <v>1.58</v>
      </c>
      <c r="Q47" s="63">
        <v>1</v>
      </c>
      <c r="R47" s="22">
        <v>1</v>
      </c>
      <c r="S47" s="22"/>
      <c r="T47" s="22"/>
      <c r="U47" s="23">
        <v>1</v>
      </c>
    </row>
    <row r="48" spans="1:21">
      <c r="A48" s="90"/>
      <c r="B48" s="78"/>
      <c r="C48" s="4" t="s">
        <v>65</v>
      </c>
      <c r="D48" s="5">
        <v>12.331666666666667</v>
      </c>
      <c r="E48" s="5">
        <v>85.25866666666667</v>
      </c>
      <c r="F48" s="3">
        <v>4456</v>
      </c>
      <c r="G48" s="53">
        <v>0</v>
      </c>
      <c r="H48" s="4">
        <v>0</v>
      </c>
      <c r="I48" s="4">
        <v>1.1599999999999999</v>
      </c>
      <c r="J48" s="4">
        <v>0</v>
      </c>
      <c r="K48" s="4">
        <f t="shared" si="1"/>
        <v>1.1599999999999999</v>
      </c>
      <c r="L48" s="54">
        <f t="shared" si="0"/>
        <v>0</v>
      </c>
      <c r="M48" s="58"/>
      <c r="N48" s="6"/>
      <c r="O48" s="6"/>
      <c r="P48" s="54"/>
      <c r="Q48" s="62"/>
      <c r="R48" s="24">
        <v>1</v>
      </c>
      <c r="S48" s="24"/>
      <c r="T48" s="24"/>
      <c r="U48" s="25">
        <v>1</v>
      </c>
    </row>
    <row r="49" spans="1:23">
      <c r="A49" s="90"/>
      <c r="B49" s="78"/>
      <c r="C49" s="4" t="s">
        <v>66</v>
      </c>
      <c r="D49" s="5">
        <v>12.331666666666667</v>
      </c>
      <c r="E49" s="5">
        <v>85.25866666666667</v>
      </c>
      <c r="F49" s="3">
        <v>4456</v>
      </c>
      <c r="G49" s="53">
        <v>0</v>
      </c>
      <c r="H49" s="4">
        <v>0</v>
      </c>
      <c r="I49" s="4">
        <v>2.3199999999999998</v>
      </c>
      <c r="J49" s="4">
        <v>0</v>
      </c>
      <c r="K49" s="4">
        <f t="shared" si="1"/>
        <v>2.3199999999999998</v>
      </c>
      <c r="L49" s="54">
        <f t="shared" si="0"/>
        <v>0</v>
      </c>
      <c r="M49" s="58"/>
      <c r="N49" s="6"/>
      <c r="O49" s="6"/>
      <c r="P49" s="54"/>
      <c r="Q49" s="62">
        <v>1</v>
      </c>
      <c r="R49" s="24">
        <v>1</v>
      </c>
      <c r="S49" s="24"/>
      <c r="T49" s="24"/>
      <c r="U49" s="25">
        <v>1</v>
      </c>
    </row>
    <row r="50" spans="1:23">
      <c r="A50" s="90"/>
      <c r="B50" s="78"/>
      <c r="C50" s="4" t="s">
        <v>58</v>
      </c>
      <c r="D50" s="5">
        <v>12.705666666666668</v>
      </c>
      <c r="E50" s="5">
        <v>85.316400000000002</v>
      </c>
      <c r="F50" s="3">
        <v>4764</v>
      </c>
      <c r="G50" s="53">
        <v>0</v>
      </c>
      <c r="H50" s="4">
        <v>0</v>
      </c>
      <c r="I50" s="4">
        <v>1.41</v>
      </c>
      <c r="J50" s="4">
        <v>0</v>
      </c>
      <c r="K50" s="4">
        <f t="shared" si="1"/>
        <v>1.41</v>
      </c>
      <c r="L50" s="54">
        <f t="shared" si="0"/>
        <v>0</v>
      </c>
      <c r="M50" s="58" t="s">
        <v>140</v>
      </c>
      <c r="N50" s="14">
        <f>AVERAGE(H50:H55)</f>
        <v>0.27</v>
      </c>
      <c r="O50" s="14">
        <f t="shared" ref="O50" si="16">AVERAGE(I50:I55)</f>
        <v>1.5516666666666665</v>
      </c>
      <c r="P50" s="61">
        <f>AVERAGE(K50:K55)</f>
        <v>1.8216666666666665</v>
      </c>
      <c r="Q50" s="62"/>
      <c r="R50" s="24">
        <v>1</v>
      </c>
      <c r="S50" s="24"/>
      <c r="T50" s="24"/>
      <c r="U50" s="25">
        <v>1</v>
      </c>
    </row>
    <row r="51" spans="1:23">
      <c r="A51" s="90"/>
      <c r="B51" s="78"/>
      <c r="C51" s="4" t="s">
        <v>59</v>
      </c>
      <c r="D51" s="5">
        <v>12.705666666666668</v>
      </c>
      <c r="E51" s="5">
        <v>85.316400000000002</v>
      </c>
      <c r="F51" s="3">
        <v>4764</v>
      </c>
      <c r="G51" s="53">
        <v>0</v>
      </c>
      <c r="H51" s="4">
        <v>0</v>
      </c>
      <c r="I51" s="4">
        <v>1.1499999999999999</v>
      </c>
      <c r="J51" s="4">
        <v>0</v>
      </c>
      <c r="K51" s="4">
        <f t="shared" si="1"/>
        <v>1.1499999999999999</v>
      </c>
      <c r="L51" s="54">
        <f t="shared" si="0"/>
        <v>0</v>
      </c>
      <c r="M51" s="58"/>
      <c r="N51" s="6"/>
      <c r="O51" s="6"/>
      <c r="P51" s="54"/>
      <c r="Q51" s="62"/>
      <c r="R51" s="24">
        <v>1</v>
      </c>
      <c r="S51" s="24"/>
      <c r="T51" s="24"/>
      <c r="U51" s="25">
        <v>1</v>
      </c>
    </row>
    <row r="52" spans="1:23">
      <c r="A52" s="90"/>
      <c r="B52" s="78"/>
      <c r="C52" s="4" t="s">
        <v>60</v>
      </c>
      <c r="D52" s="5">
        <v>12.705666666666668</v>
      </c>
      <c r="E52" s="5">
        <v>85.316400000000002</v>
      </c>
      <c r="F52" s="3">
        <v>4764</v>
      </c>
      <c r="G52" s="53">
        <v>0</v>
      </c>
      <c r="H52" s="4">
        <v>0</v>
      </c>
      <c r="I52" s="4">
        <v>1.26</v>
      </c>
      <c r="J52" s="4">
        <v>0</v>
      </c>
      <c r="K52" s="4">
        <f t="shared" si="1"/>
        <v>1.26</v>
      </c>
      <c r="L52" s="54">
        <f t="shared" si="0"/>
        <v>0</v>
      </c>
      <c r="M52" s="58"/>
      <c r="N52" s="6"/>
      <c r="O52" s="6"/>
      <c r="P52" s="54"/>
      <c r="Q52" s="62"/>
      <c r="R52" s="24">
        <v>1</v>
      </c>
      <c r="S52" s="24"/>
      <c r="T52" s="24"/>
      <c r="U52" s="25">
        <v>1</v>
      </c>
    </row>
    <row r="53" spans="1:23">
      <c r="A53" s="90"/>
      <c r="B53" s="78"/>
      <c r="C53" s="4" t="s">
        <v>61</v>
      </c>
      <c r="D53" s="5">
        <v>12.705666666666668</v>
      </c>
      <c r="E53" s="5">
        <v>85.316400000000002</v>
      </c>
      <c r="F53" s="3">
        <v>4764</v>
      </c>
      <c r="G53" s="53">
        <v>0</v>
      </c>
      <c r="H53" s="4">
        <v>0</v>
      </c>
      <c r="I53" s="4">
        <v>1.9</v>
      </c>
      <c r="J53" s="4">
        <v>0</v>
      </c>
      <c r="K53" s="4">
        <f t="shared" si="1"/>
        <v>1.9</v>
      </c>
      <c r="L53" s="54">
        <f t="shared" si="0"/>
        <v>0</v>
      </c>
      <c r="M53" s="58"/>
      <c r="N53" s="6"/>
      <c r="O53" s="6"/>
      <c r="P53" s="54"/>
      <c r="Q53" s="62"/>
      <c r="R53" s="24">
        <v>1</v>
      </c>
      <c r="S53" s="24"/>
      <c r="T53" s="24"/>
      <c r="U53" s="25">
        <v>1</v>
      </c>
    </row>
    <row r="54" spans="1:23">
      <c r="A54" s="90"/>
      <c r="B54" s="78"/>
      <c r="C54" s="4" t="s">
        <v>62</v>
      </c>
      <c r="D54" s="5">
        <v>12.705666666666668</v>
      </c>
      <c r="E54" s="5">
        <v>85.316400000000002</v>
      </c>
      <c r="F54" s="3">
        <v>4764</v>
      </c>
      <c r="G54" s="53">
        <v>0</v>
      </c>
      <c r="H54" s="4">
        <v>0</v>
      </c>
      <c r="I54" s="4">
        <v>1.61</v>
      </c>
      <c r="J54" s="4">
        <v>0</v>
      </c>
      <c r="K54" s="4">
        <f t="shared" si="1"/>
        <v>1.61</v>
      </c>
      <c r="L54" s="54">
        <f t="shared" si="0"/>
        <v>0</v>
      </c>
      <c r="M54" s="58"/>
      <c r="N54" s="6"/>
      <c r="O54" s="6"/>
      <c r="P54" s="54"/>
      <c r="Q54" s="62"/>
      <c r="R54" s="24">
        <v>1</v>
      </c>
      <c r="S54" s="24"/>
      <c r="T54" s="24"/>
      <c r="U54" s="25">
        <v>1</v>
      </c>
    </row>
    <row r="55" spans="1:23" ht="17" thickBot="1">
      <c r="A55" s="90"/>
      <c r="B55" s="79"/>
      <c r="C55" s="27" t="s">
        <v>63</v>
      </c>
      <c r="D55" s="33">
        <v>12.705666666666668</v>
      </c>
      <c r="E55" s="33">
        <v>85.316400000000002</v>
      </c>
      <c r="F55" s="37">
        <v>4764</v>
      </c>
      <c r="G55" s="49">
        <v>0</v>
      </c>
      <c r="H55" s="27">
        <v>1.62</v>
      </c>
      <c r="I55" s="27">
        <v>1.98</v>
      </c>
      <c r="J55" s="27">
        <v>0</v>
      </c>
      <c r="K55" s="27">
        <f t="shared" si="1"/>
        <v>3.6</v>
      </c>
      <c r="L55" s="55">
        <f t="shared" si="0"/>
        <v>45</v>
      </c>
      <c r="M55" s="59"/>
      <c r="N55" s="30"/>
      <c r="O55" s="30"/>
      <c r="P55" s="55"/>
      <c r="Q55" s="64">
        <v>1</v>
      </c>
      <c r="R55" s="31">
        <v>1</v>
      </c>
      <c r="S55" s="31"/>
      <c r="T55" s="31"/>
      <c r="U55" s="32"/>
    </row>
    <row r="56" spans="1:23">
      <c r="A56" s="90"/>
      <c r="B56" s="87" t="s">
        <v>162</v>
      </c>
      <c r="C56" s="18" t="s">
        <v>74</v>
      </c>
      <c r="D56" s="19">
        <v>17.836533333333332</v>
      </c>
      <c r="E56" s="19">
        <v>85.686000000000007</v>
      </c>
      <c r="F56" s="20">
        <v>4001</v>
      </c>
      <c r="G56" s="51">
        <v>0</v>
      </c>
      <c r="H56" s="18">
        <v>45.71</v>
      </c>
      <c r="I56" s="18">
        <v>2.17</v>
      </c>
      <c r="J56" s="18">
        <v>0.13</v>
      </c>
      <c r="K56" s="18">
        <f t="shared" si="1"/>
        <v>48.010000000000005</v>
      </c>
      <c r="L56" s="52">
        <f t="shared" si="0"/>
        <v>95.209331389293894</v>
      </c>
      <c r="M56" s="57" t="s">
        <v>141</v>
      </c>
      <c r="N56" s="34">
        <f>AVERAGE(H56:H58)</f>
        <v>45.103333333333332</v>
      </c>
      <c r="O56" s="34">
        <f t="shared" ref="O56" si="17">AVERAGE(I56:I58)</f>
        <v>2.1300000000000003</v>
      </c>
      <c r="P56" s="60">
        <f>AVERAGE(K56:K58)</f>
        <v>47.276666666666671</v>
      </c>
      <c r="Q56" s="63">
        <v>1</v>
      </c>
      <c r="R56" s="22">
        <v>1</v>
      </c>
      <c r="S56" s="22">
        <v>1</v>
      </c>
      <c r="T56" s="22">
        <v>1</v>
      </c>
      <c r="U56" s="38"/>
    </row>
    <row r="57" spans="1:23">
      <c r="A57" s="90"/>
      <c r="B57" s="88"/>
      <c r="C57" s="4" t="s">
        <v>75</v>
      </c>
      <c r="D57" s="5">
        <v>17.836533333333332</v>
      </c>
      <c r="E57" s="5">
        <v>85.686000000000007</v>
      </c>
      <c r="F57" s="3">
        <v>4001</v>
      </c>
      <c r="G57" s="53">
        <v>0</v>
      </c>
      <c r="H57" s="4">
        <v>49.25</v>
      </c>
      <c r="I57" s="4">
        <v>1.03</v>
      </c>
      <c r="J57" s="4">
        <v>0</v>
      </c>
      <c r="K57" s="4">
        <f t="shared" si="1"/>
        <v>50.28</v>
      </c>
      <c r="L57" s="54">
        <f t="shared" si="0"/>
        <v>97.951471758154327</v>
      </c>
      <c r="M57" s="58"/>
      <c r="N57" s="6"/>
      <c r="O57" s="6"/>
      <c r="P57" s="54"/>
      <c r="Q57" s="62">
        <v>1</v>
      </c>
      <c r="R57" s="24"/>
      <c r="S57" s="24"/>
      <c r="T57" s="24"/>
      <c r="U57" s="25"/>
    </row>
    <row r="58" spans="1:23">
      <c r="A58" s="90"/>
      <c r="B58" s="88"/>
      <c r="C58" s="4" t="s">
        <v>76</v>
      </c>
      <c r="D58" s="5">
        <v>17.836533333333332</v>
      </c>
      <c r="E58" s="5">
        <v>85.686000000000007</v>
      </c>
      <c r="F58" s="3">
        <v>4001</v>
      </c>
      <c r="G58" s="53">
        <v>0</v>
      </c>
      <c r="H58" s="4">
        <v>40.35</v>
      </c>
      <c r="I58" s="4">
        <v>3.19</v>
      </c>
      <c r="J58" s="4">
        <v>0</v>
      </c>
      <c r="K58" s="4">
        <f t="shared" si="1"/>
        <v>43.54</v>
      </c>
      <c r="L58" s="54">
        <f t="shared" si="0"/>
        <v>92.673403766651361</v>
      </c>
      <c r="M58" s="58"/>
      <c r="N58" s="6"/>
      <c r="O58" s="6"/>
      <c r="P58" s="54"/>
      <c r="Q58" s="62">
        <v>1</v>
      </c>
      <c r="R58" s="24"/>
      <c r="S58" s="24">
        <v>1</v>
      </c>
      <c r="T58" s="24">
        <v>1</v>
      </c>
      <c r="U58" s="39"/>
    </row>
    <row r="59" spans="1:23">
      <c r="A59" s="90"/>
      <c r="B59" s="88"/>
      <c r="C59" s="4" t="s">
        <v>79</v>
      </c>
      <c r="D59" s="5">
        <v>18.020499999999998</v>
      </c>
      <c r="E59" s="5">
        <v>85.718500000000006</v>
      </c>
      <c r="F59" s="3">
        <v>3738</v>
      </c>
      <c r="G59" s="53">
        <v>0</v>
      </c>
      <c r="H59" s="4">
        <v>3.18</v>
      </c>
      <c r="I59" s="4">
        <v>2.77</v>
      </c>
      <c r="J59" s="4">
        <v>0</v>
      </c>
      <c r="K59" s="4">
        <f t="shared" si="1"/>
        <v>5.95</v>
      </c>
      <c r="L59" s="54">
        <f t="shared" si="0"/>
        <v>53.445378151260506</v>
      </c>
      <c r="M59" s="58" t="s">
        <v>142</v>
      </c>
      <c r="N59" s="6">
        <f>H59</f>
        <v>3.18</v>
      </c>
      <c r="O59" s="6">
        <f>I59</f>
        <v>2.77</v>
      </c>
      <c r="P59" s="54">
        <f>K59</f>
        <v>5.95</v>
      </c>
      <c r="Q59" s="62">
        <v>1</v>
      </c>
      <c r="R59" s="24">
        <v>1</v>
      </c>
      <c r="S59" s="24"/>
      <c r="T59" s="24"/>
      <c r="U59" s="25"/>
    </row>
    <row r="60" spans="1:23">
      <c r="A60" s="90"/>
      <c r="B60" s="88"/>
      <c r="C60" s="4" t="s">
        <v>82</v>
      </c>
      <c r="D60" s="7">
        <v>16.225000000000001</v>
      </c>
      <c r="E60" s="7">
        <v>85.58</v>
      </c>
      <c r="F60" s="4">
        <v>4714</v>
      </c>
      <c r="G60" s="53">
        <v>0</v>
      </c>
      <c r="H60" s="4">
        <v>0</v>
      </c>
      <c r="I60" s="4">
        <v>0.4</v>
      </c>
      <c r="J60" s="4">
        <v>0</v>
      </c>
      <c r="K60" s="4">
        <f t="shared" si="1"/>
        <v>0.4</v>
      </c>
      <c r="L60" s="54">
        <f t="shared" si="0"/>
        <v>0</v>
      </c>
      <c r="M60" s="58" t="s">
        <v>143</v>
      </c>
      <c r="N60" s="6">
        <f>AVERAGE(H60:H62)</f>
        <v>0</v>
      </c>
      <c r="O60" s="6">
        <f t="shared" ref="O60" si="18">AVERAGE(I60:I62)</f>
        <v>0.38500000000000001</v>
      </c>
      <c r="P60" s="54">
        <f>AVERAGE(K60:K62)</f>
        <v>0.25666666666666665</v>
      </c>
      <c r="Q60" s="62"/>
      <c r="R60" s="24">
        <v>1</v>
      </c>
      <c r="S60" s="24"/>
      <c r="T60" s="24"/>
      <c r="U60" s="25"/>
    </row>
    <row r="61" spans="1:23">
      <c r="A61" s="90"/>
      <c r="B61" s="88"/>
      <c r="C61" s="4" t="s">
        <v>81</v>
      </c>
      <c r="D61" s="7">
        <v>16.225000000000001</v>
      </c>
      <c r="E61" s="7">
        <v>85.58</v>
      </c>
      <c r="F61" s="4">
        <v>4714</v>
      </c>
      <c r="G61" s="53">
        <v>0</v>
      </c>
      <c r="H61" s="4">
        <v>0</v>
      </c>
      <c r="I61" s="4">
        <v>0.37</v>
      </c>
      <c r="J61" s="4">
        <v>0</v>
      </c>
      <c r="K61" s="4">
        <f t="shared" si="1"/>
        <v>0.37</v>
      </c>
      <c r="L61" s="54">
        <f t="shared" si="0"/>
        <v>0</v>
      </c>
      <c r="M61" s="58"/>
      <c r="N61" s="6"/>
      <c r="O61" s="6"/>
      <c r="P61" s="54"/>
      <c r="Q61" s="62"/>
      <c r="R61" s="24">
        <v>1</v>
      </c>
      <c r="S61" s="24"/>
      <c r="T61" s="24"/>
      <c r="U61" s="25"/>
      <c r="W61" s="13"/>
    </row>
    <row r="62" spans="1:23">
      <c r="A62" s="90"/>
      <c r="B62" s="88"/>
      <c r="C62" s="4" t="s">
        <v>80</v>
      </c>
      <c r="D62" s="7">
        <v>16.225000000000001</v>
      </c>
      <c r="E62" s="7">
        <v>85.58</v>
      </c>
      <c r="F62" s="4">
        <v>4714</v>
      </c>
      <c r="G62" s="53">
        <v>0</v>
      </c>
      <c r="H62" s="4"/>
      <c r="I62" s="4"/>
      <c r="J62" s="4"/>
      <c r="K62" s="4">
        <f t="shared" si="1"/>
        <v>0</v>
      </c>
      <c r="L62" s="54" t="e">
        <f t="shared" si="0"/>
        <v>#DIV/0!</v>
      </c>
      <c r="M62" s="58"/>
      <c r="N62" s="6"/>
      <c r="O62" s="6"/>
      <c r="P62" s="54"/>
      <c r="Q62" s="62"/>
      <c r="R62" s="24"/>
      <c r="S62" s="24"/>
      <c r="T62" s="24"/>
      <c r="U62" s="25"/>
    </row>
    <row r="63" spans="1:23">
      <c r="A63" s="90"/>
      <c r="B63" s="88"/>
      <c r="C63" s="4" t="s">
        <v>78</v>
      </c>
      <c r="D63" s="7">
        <v>20.243333333333332</v>
      </c>
      <c r="E63" s="7">
        <v>85.704999999999998</v>
      </c>
      <c r="F63" s="8">
        <v>3950</v>
      </c>
      <c r="G63" s="53">
        <v>0</v>
      </c>
      <c r="H63" s="4">
        <v>8.76</v>
      </c>
      <c r="I63" s="4">
        <v>8.4</v>
      </c>
      <c r="J63" s="4">
        <v>2</v>
      </c>
      <c r="K63" s="4">
        <f t="shared" si="1"/>
        <v>19.16</v>
      </c>
      <c r="L63" s="54">
        <f t="shared" si="0"/>
        <v>45.720250521920669</v>
      </c>
      <c r="M63" s="58" t="s">
        <v>144</v>
      </c>
      <c r="N63" s="6">
        <f>AVERAGE(H63:H64)</f>
        <v>5.375</v>
      </c>
      <c r="O63" s="6">
        <f t="shared" ref="O63" si="19">AVERAGE(I63:I64)</f>
        <v>8.1150000000000002</v>
      </c>
      <c r="P63" s="54">
        <f>AVERAGE(K63:K64)</f>
        <v>15.085000000000001</v>
      </c>
      <c r="Q63" s="62">
        <v>1</v>
      </c>
      <c r="R63" s="24">
        <v>1</v>
      </c>
      <c r="S63" s="24">
        <v>1</v>
      </c>
      <c r="T63" s="24"/>
      <c r="U63" s="25"/>
    </row>
    <row r="64" spans="1:23">
      <c r="A64" s="90"/>
      <c r="B64" s="88"/>
      <c r="C64" s="4" t="s">
        <v>77</v>
      </c>
      <c r="D64" s="7">
        <v>20.243333333333332</v>
      </c>
      <c r="E64" s="7">
        <v>85.704999999999998</v>
      </c>
      <c r="F64" s="8">
        <v>3950</v>
      </c>
      <c r="G64" s="53">
        <v>0</v>
      </c>
      <c r="H64" s="4">
        <v>1.99</v>
      </c>
      <c r="I64" s="4">
        <v>7.83</v>
      </c>
      <c r="J64" s="4">
        <v>1.19</v>
      </c>
      <c r="K64" s="4">
        <f t="shared" si="1"/>
        <v>11.01</v>
      </c>
      <c r="L64" s="54">
        <f t="shared" si="0"/>
        <v>18.074477747502272</v>
      </c>
      <c r="M64" s="58"/>
      <c r="N64" s="6"/>
      <c r="O64" s="6"/>
      <c r="P64" s="54"/>
      <c r="Q64" s="62">
        <v>1</v>
      </c>
      <c r="R64" s="24">
        <v>1</v>
      </c>
      <c r="S64" s="24"/>
      <c r="T64" s="24">
        <v>1</v>
      </c>
      <c r="U64" s="25"/>
    </row>
    <row r="65" spans="1:21">
      <c r="A65" s="90"/>
      <c r="B65" s="88"/>
      <c r="C65" s="4" t="s">
        <v>72</v>
      </c>
      <c r="D65" s="7">
        <v>18.29</v>
      </c>
      <c r="E65" s="7">
        <v>85.711666666666673</v>
      </c>
      <c r="F65" s="8">
        <v>3789</v>
      </c>
      <c r="G65" s="53">
        <v>0</v>
      </c>
      <c r="H65" s="4">
        <v>11</v>
      </c>
      <c r="I65" s="4">
        <v>0.82</v>
      </c>
      <c r="J65" s="4">
        <v>0.08</v>
      </c>
      <c r="K65" s="4">
        <f t="shared" si="1"/>
        <v>11.9</v>
      </c>
      <c r="L65" s="54">
        <f t="shared" si="0"/>
        <v>92.436974789915965</v>
      </c>
      <c r="M65" s="58" t="s">
        <v>145</v>
      </c>
      <c r="N65" s="14">
        <f>H65</f>
        <v>11</v>
      </c>
      <c r="O65" s="14">
        <f>I65</f>
        <v>0.82</v>
      </c>
      <c r="P65" s="61">
        <f>K65</f>
        <v>11.9</v>
      </c>
      <c r="Q65" s="62">
        <v>1</v>
      </c>
      <c r="R65" s="24">
        <v>1</v>
      </c>
      <c r="S65" s="24">
        <v>1</v>
      </c>
      <c r="T65" s="24"/>
      <c r="U65" s="25"/>
    </row>
    <row r="66" spans="1:21">
      <c r="A66" s="90"/>
      <c r="B66" s="88"/>
      <c r="C66" s="4" t="s">
        <v>73</v>
      </c>
      <c r="D66" s="7">
        <v>19.445</v>
      </c>
      <c r="E66" s="7">
        <v>85.73833333333333</v>
      </c>
      <c r="F66" s="8">
        <v>4088</v>
      </c>
      <c r="G66" s="53">
        <v>0</v>
      </c>
      <c r="H66" s="4">
        <v>24.47</v>
      </c>
      <c r="I66" s="4">
        <v>0.52</v>
      </c>
      <c r="J66" s="4">
        <v>0</v>
      </c>
      <c r="K66" s="4">
        <f t="shared" si="1"/>
        <v>24.99</v>
      </c>
      <c r="L66" s="54">
        <f t="shared" si="0"/>
        <v>97.91916766706683</v>
      </c>
      <c r="M66" s="58" t="s">
        <v>146</v>
      </c>
      <c r="N66" s="6">
        <f>H66</f>
        <v>24.47</v>
      </c>
      <c r="O66" s="6">
        <f>I66</f>
        <v>0.52</v>
      </c>
      <c r="P66" s="54">
        <f>K66</f>
        <v>24.99</v>
      </c>
      <c r="Q66" s="62">
        <v>1</v>
      </c>
      <c r="R66" s="24">
        <v>1</v>
      </c>
      <c r="S66" s="24"/>
      <c r="T66" s="24"/>
      <c r="U66" s="25"/>
    </row>
    <row r="67" spans="1:21">
      <c r="A67" s="90"/>
      <c r="B67" s="88"/>
      <c r="C67" s="4" t="s">
        <v>69</v>
      </c>
      <c r="D67" s="7">
        <v>20.265000000000001</v>
      </c>
      <c r="E67" s="7">
        <v>85.781666666666666</v>
      </c>
      <c r="F67" s="4">
        <v>4378</v>
      </c>
      <c r="G67" s="53">
        <v>0</v>
      </c>
      <c r="H67" s="4"/>
      <c r="I67" s="4"/>
      <c r="J67" s="4"/>
      <c r="K67" s="4"/>
      <c r="L67" s="54"/>
      <c r="M67" s="58" t="s">
        <v>147</v>
      </c>
      <c r="N67" s="14">
        <f>AVERAGE(H67:H69)</f>
        <v>15.965</v>
      </c>
      <c r="O67" s="14">
        <f>AVERAGE(I67:I69)</f>
        <v>0.47499999999999998</v>
      </c>
      <c r="P67" s="61">
        <f>AVERAGE(K67:K69)</f>
        <v>16.439999999999998</v>
      </c>
      <c r="Q67" s="62"/>
      <c r="R67" s="24"/>
      <c r="S67" s="24"/>
      <c r="T67" s="24"/>
      <c r="U67" s="25"/>
    </row>
    <row r="68" spans="1:21">
      <c r="A68" s="90"/>
      <c r="B68" s="88"/>
      <c r="C68" s="4" t="s">
        <v>71</v>
      </c>
      <c r="D68" s="7">
        <v>20.265000000000001</v>
      </c>
      <c r="E68" s="7">
        <v>85.781666666666666</v>
      </c>
      <c r="F68" s="4">
        <v>4378</v>
      </c>
      <c r="G68" s="53">
        <v>0</v>
      </c>
      <c r="H68" s="4">
        <v>26.99</v>
      </c>
      <c r="I68" s="4">
        <v>0.13</v>
      </c>
      <c r="J68" s="4">
        <v>0</v>
      </c>
      <c r="K68" s="4">
        <f t="shared" ref="K68:K100" si="20">SUM(G68:J68)</f>
        <v>27.119999999999997</v>
      </c>
      <c r="L68" s="54">
        <f t="shared" ref="L67:L100" si="21">H68/K68*100</f>
        <v>99.520648967551622</v>
      </c>
      <c r="M68" s="58"/>
      <c r="N68" s="6"/>
      <c r="O68" s="6"/>
      <c r="P68" s="54"/>
      <c r="Q68" s="62">
        <v>1</v>
      </c>
      <c r="R68" s="24"/>
      <c r="S68" s="24"/>
      <c r="T68" s="24"/>
      <c r="U68" s="25"/>
    </row>
    <row r="69" spans="1:21">
      <c r="A69" s="90"/>
      <c r="B69" s="88"/>
      <c r="C69" s="4" t="s">
        <v>70</v>
      </c>
      <c r="D69" s="7">
        <v>20.265000000000001</v>
      </c>
      <c r="E69" s="7">
        <v>85.781666666666666</v>
      </c>
      <c r="F69" s="4">
        <v>4378</v>
      </c>
      <c r="G69" s="53">
        <v>0</v>
      </c>
      <c r="H69" s="4">
        <v>4.9400000000000004</v>
      </c>
      <c r="I69" s="4">
        <v>0.82</v>
      </c>
      <c r="J69" s="4">
        <v>0</v>
      </c>
      <c r="K69" s="4">
        <f t="shared" si="20"/>
        <v>5.7600000000000007</v>
      </c>
      <c r="L69" s="54">
        <f t="shared" si="21"/>
        <v>85.763888888888886</v>
      </c>
      <c r="M69" s="58"/>
      <c r="N69" s="6"/>
      <c r="O69" s="6"/>
      <c r="P69" s="54"/>
      <c r="Q69" s="62">
        <v>1</v>
      </c>
      <c r="R69" s="24">
        <v>1</v>
      </c>
      <c r="S69" s="24"/>
      <c r="T69" s="24"/>
      <c r="U69" s="25"/>
    </row>
    <row r="70" spans="1:21">
      <c r="A70" s="90"/>
      <c r="B70" s="88"/>
      <c r="C70" s="4" t="s">
        <v>67</v>
      </c>
      <c r="D70" s="7">
        <v>20.454999999999998</v>
      </c>
      <c r="E70" s="7">
        <v>85.81</v>
      </c>
      <c r="F70" s="8">
        <v>4762</v>
      </c>
      <c r="G70" s="53">
        <v>0</v>
      </c>
      <c r="H70" s="4">
        <v>27.53</v>
      </c>
      <c r="I70" s="4">
        <v>0.27</v>
      </c>
      <c r="J70" s="4">
        <v>0</v>
      </c>
      <c r="K70" s="4">
        <f t="shared" si="20"/>
        <v>27.8</v>
      </c>
      <c r="L70" s="54">
        <f t="shared" si="21"/>
        <v>99.02877697841727</v>
      </c>
      <c r="M70" s="58" t="s">
        <v>148</v>
      </c>
      <c r="N70" s="6">
        <f t="shared" ref="N70:O73" si="22">H70</f>
        <v>27.53</v>
      </c>
      <c r="O70" s="6">
        <f t="shared" si="22"/>
        <v>0.27</v>
      </c>
      <c r="P70" s="54">
        <f>K70</f>
        <v>27.8</v>
      </c>
      <c r="Q70" s="62">
        <v>1</v>
      </c>
      <c r="R70" s="24">
        <v>1</v>
      </c>
      <c r="S70" s="24"/>
      <c r="T70" s="24"/>
      <c r="U70" s="25">
        <v>1</v>
      </c>
    </row>
    <row r="71" spans="1:21" ht="17" thickBot="1">
      <c r="A71" s="90"/>
      <c r="B71" s="89"/>
      <c r="C71" s="27" t="s">
        <v>68</v>
      </c>
      <c r="D71" s="28">
        <v>22.331666666666667</v>
      </c>
      <c r="E71" s="28">
        <v>85.873333333333335</v>
      </c>
      <c r="F71" s="29">
        <v>4802</v>
      </c>
      <c r="G71" s="49">
        <v>0</v>
      </c>
      <c r="H71" s="27">
        <v>0</v>
      </c>
      <c r="I71" s="27">
        <v>3.64</v>
      </c>
      <c r="J71" s="27">
        <v>0</v>
      </c>
      <c r="K71" s="27">
        <f t="shared" si="20"/>
        <v>3.64</v>
      </c>
      <c r="L71" s="55">
        <f t="shared" si="21"/>
        <v>0</v>
      </c>
      <c r="M71" s="59" t="s">
        <v>149</v>
      </c>
      <c r="N71" s="30">
        <f t="shared" si="22"/>
        <v>0</v>
      </c>
      <c r="O71" s="30">
        <f t="shared" si="22"/>
        <v>3.64</v>
      </c>
      <c r="P71" s="55">
        <f>K71</f>
        <v>3.64</v>
      </c>
      <c r="Q71" s="64"/>
      <c r="R71" s="31">
        <v>1</v>
      </c>
      <c r="S71" s="31"/>
      <c r="T71" s="31"/>
      <c r="U71" s="32"/>
    </row>
    <row r="72" spans="1:21">
      <c r="A72" s="80" t="s">
        <v>167</v>
      </c>
      <c r="B72" s="91" t="s">
        <v>159</v>
      </c>
      <c r="C72" s="18" t="s">
        <v>90</v>
      </c>
      <c r="D72" s="19">
        <v>31.509</v>
      </c>
      <c r="E72" s="19">
        <v>86.0535</v>
      </c>
      <c r="F72" s="20">
        <v>4098</v>
      </c>
      <c r="G72" s="51">
        <v>0</v>
      </c>
      <c r="H72" s="18">
        <v>31.32</v>
      </c>
      <c r="I72" s="18">
        <v>1.45</v>
      </c>
      <c r="J72" s="40">
        <v>0</v>
      </c>
      <c r="K72" s="18">
        <f t="shared" si="20"/>
        <v>32.770000000000003</v>
      </c>
      <c r="L72" s="52">
        <f t="shared" si="21"/>
        <v>95.575221238938042</v>
      </c>
      <c r="M72" s="57" t="s">
        <v>135</v>
      </c>
      <c r="N72" s="34">
        <f t="shared" si="22"/>
        <v>31.32</v>
      </c>
      <c r="O72" s="34">
        <f t="shared" si="22"/>
        <v>1.45</v>
      </c>
      <c r="P72" s="60">
        <f>K72</f>
        <v>32.770000000000003</v>
      </c>
      <c r="Q72" s="63">
        <v>1</v>
      </c>
      <c r="R72" s="22">
        <v>1</v>
      </c>
      <c r="S72" s="22"/>
      <c r="T72" s="22"/>
      <c r="U72" s="23">
        <v>1</v>
      </c>
    </row>
    <row r="73" spans="1:21">
      <c r="A73" s="81"/>
      <c r="B73" s="92"/>
      <c r="C73" s="4" t="s">
        <v>86</v>
      </c>
      <c r="D73" s="5">
        <v>31.958333333333332</v>
      </c>
      <c r="E73" s="5">
        <v>86.05716666666666</v>
      </c>
      <c r="F73" s="3">
        <v>4171</v>
      </c>
      <c r="G73" s="53">
        <v>0</v>
      </c>
      <c r="H73" s="4">
        <v>9.49</v>
      </c>
      <c r="I73" s="4">
        <v>1.66</v>
      </c>
      <c r="J73" s="10">
        <v>1.76</v>
      </c>
      <c r="K73" s="4">
        <f t="shared" si="20"/>
        <v>12.91</v>
      </c>
      <c r="L73" s="54">
        <f t="shared" si="21"/>
        <v>73.508907823392718</v>
      </c>
      <c r="M73" s="58" t="s">
        <v>136</v>
      </c>
      <c r="N73" s="6">
        <f t="shared" si="22"/>
        <v>9.49</v>
      </c>
      <c r="O73" s="6">
        <f t="shared" si="22"/>
        <v>1.66</v>
      </c>
      <c r="P73" s="54">
        <f>K73</f>
        <v>12.91</v>
      </c>
      <c r="Q73" s="62"/>
      <c r="R73" s="24"/>
      <c r="S73" s="24"/>
      <c r="T73" s="24"/>
      <c r="U73" s="25"/>
    </row>
    <row r="74" spans="1:21">
      <c r="A74" s="81"/>
      <c r="B74" s="92"/>
      <c r="C74" s="4" t="s">
        <v>87</v>
      </c>
      <c r="D74" s="5">
        <v>32.218499999999999</v>
      </c>
      <c r="E74" s="9">
        <v>86.115666666666669</v>
      </c>
      <c r="F74" s="3">
        <v>4533</v>
      </c>
      <c r="G74" s="53">
        <v>0.12</v>
      </c>
      <c r="H74" s="4">
        <v>32.57</v>
      </c>
      <c r="I74" s="4">
        <v>12.53</v>
      </c>
      <c r="J74" s="10">
        <v>0</v>
      </c>
      <c r="K74" s="4">
        <f t="shared" si="20"/>
        <v>45.22</v>
      </c>
      <c r="L74" s="54">
        <f t="shared" si="21"/>
        <v>72.025652366209641</v>
      </c>
      <c r="M74" s="58" t="s">
        <v>137</v>
      </c>
      <c r="N74" s="6">
        <f>AVERAGE(H74:H76)</f>
        <v>28.463333333333335</v>
      </c>
      <c r="O74" s="6">
        <f t="shared" ref="O74" si="23">AVERAGE(I74:I76)</f>
        <v>10.020000000000001</v>
      </c>
      <c r="P74" s="54">
        <f>AVERAGE(K74:K76)</f>
        <v>38.523333333333333</v>
      </c>
      <c r="Q74" s="62">
        <v>1</v>
      </c>
      <c r="R74" s="24">
        <v>1</v>
      </c>
      <c r="S74" s="24"/>
      <c r="T74" s="24">
        <v>1</v>
      </c>
      <c r="U74" s="25"/>
    </row>
    <row r="75" spans="1:21">
      <c r="A75" s="81"/>
      <c r="B75" s="92"/>
      <c r="C75" s="4" t="s">
        <v>88</v>
      </c>
      <c r="D75" s="5">
        <v>32.218499999999999</v>
      </c>
      <c r="E75" s="9">
        <v>86.115666666666669</v>
      </c>
      <c r="F75" s="3">
        <v>4533</v>
      </c>
      <c r="G75" s="53">
        <v>0</v>
      </c>
      <c r="H75" s="4">
        <v>27.78</v>
      </c>
      <c r="I75" s="4">
        <v>7.95</v>
      </c>
      <c r="J75" s="10">
        <v>0</v>
      </c>
      <c r="K75" s="4">
        <f t="shared" si="20"/>
        <v>35.730000000000004</v>
      </c>
      <c r="L75" s="54">
        <f t="shared" si="21"/>
        <v>77.749790092359362</v>
      </c>
      <c r="M75" s="58"/>
      <c r="N75" s="6"/>
      <c r="O75" s="6"/>
      <c r="P75" s="54"/>
      <c r="Q75" s="62">
        <v>1</v>
      </c>
      <c r="R75" s="24">
        <v>1</v>
      </c>
      <c r="S75" s="24"/>
      <c r="T75" s="24">
        <v>1</v>
      </c>
      <c r="U75" s="25"/>
    </row>
    <row r="76" spans="1:21">
      <c r="A76" s="81"/>
      <c r="B76" s="92"/>
      <c r="C76" s="4" t="s">
        <v>89</v>
      </c>
      <c r="D76" s="5">
        <v>32.218499999999999</v>
      </c>
      <c r="E76" s="9">
        <v>86.115666666666669</v>
      </c>
      <c r="F76" s="3">
        <v>4533</v>
      </c>
      <c r="G76" s="53">
        <v>0</v>
      </c>
      <c r="H76" s="4">
        <v>25.04</v>
      </c>
      <c r="I76" s="4">
        <v>9.58</v>
      </c>
      <c r="J76" s="10">
        <v>0</v>
      </c>
      <c r="K76" s="4">
        <f t="shared" si="20"/>
        <v>34.619999999999997</v>
      </c>
      <c r="L76" s="54">
        <f t="shared" si="21"/>
        <v>72.328134026574247</v>
      </c>
      <c r="M76" s="58"/>
      <c r="N76" s="6"/>
      <c r="O76" s="6"/>
      <c r="P76" s="54"/>
      <c r="Q76" s="62">
        <v>1</v>
      </c>
      <c r="R76" s="24">
        <v>1</v>
      </c>
      <c r="S76" s="24"/>
      <c r="T76" s="24"/>
      <c r="U76" s="25"/>
    </row>
    <row r="77" spans="1:21" ht="17" thickBot="1">
      <c r="A77" s="81"/>
      <c r="B77" s="93"/>
      <c r="C77" s="27" t="s">
        <v>91</v>
      </c>
      <c r="D77" s="28">
        <v>32.68</v>
      </c>
      <c r="E77" s="28">
        <v>86.021666666666661</v>
      </c>
      <c r="F77" s="29">
        <v>4212</v>
      </c>
      <c r="G77" s="49">
        <v>0</v>
      </c>
      <c r="H77" s="27">
        <v>18.46</v>
      </c>
      <c r="I77" s="27">
        <v>1.48</v>
      </c>
      <c r="J77" s="41">
        <v>0</v>
      </c>
      <c r="K77" s="27">
        <f t="shared" si="20"/>
        <v>19.940000000000001</v>
      </c>
      <c r="L77" s="55">
        <f t="shared" si="21"/>
        <v>92.577733199598796</v>
      </c>
      <c r="M77" s="59" t="s">
        <v>138</v>
      </c>
      <c r="N77" s="30">
        <f>H77</f>
        <v>18.46</v>
      </c>
      <c r="O77" s="30">
        <f>I77</f>
        <v>1.48</v>
      </c>
      <c r="P77" s="55">
        <f>K77</f>
        <v>19.940000000000001</v>
      </c>
      <c r="Q77" s="64">
        <v>1</v>
      </c>
      <c r="R77" s="31">
        <v>1</v>
      </c>
      <c r="S77" s="31"/>
      <c r="T77" s="31"/>
      <c r="U77" s="32"/>
    </row>
    <row r="78" spans="1:21" s="16" customFormat="1" ht="17" thickBot="1">
      <c r="A78" s="81"/>
      <c r="B78" s="76" t="s">
        <v>160</v>
      </c>
      <c r="C78" s="65" t="s">
        <v>92</v>
      </c>
      <c r="D78" s="66">
        <v>37.078333333333333</v>
      </c>
      <c r="E78" s="66">
        <v>86.335166666666666</v>
      </c>
      <c r="F78" s="67">
        <v>3971</v>
      </c>
      <c r="G78" s="68">
        <v>0</v>
      </c>
      <c r="H78" s="65">
        <v>10.210000000000001</v>
      </c>
      <c r="I78" s="65">
        <v>2.91</v>
      </c>
      <c r="J78" s="69">
        <v>0</v>
      </c>
      <c r="K78" s="65">
        <f t="shared" si="20"/>
        <v>13.120000000000001</v>
      </c>
      <c r="L78" s="70">
        <f t="shared" si="21"/>
        <v>77.820121951219505</v>
      </c>
      <c r="M78" s="71"/>
      <c r="N78" s="72"/>
      <c r="O78" s="72"/>
      <c r="P78" s="70"/>
      <c r="Q78" s="73">
        <v>1</v>
      </c>
      <c r="R78" s="74">
        <v>1</v>
      </c>
      <c r="S78" s="74"/>
      <c r="T78" s="74"/>
      <c r="U78" s="75"/>
    </row>
    <row r="79" spans="1:21">
      <c r="A79" s="81"/>
      <c r="B79" s="77" t="s">
        <v>163</v>
      </c>
      <c r="C79" s="18" t="s">
        <v>83</v>
      </c>
      <c r="D79" s="19">
        <v>38.398333333333333</v>
      </c>
      <c r="E79" s="19">
        <v>86.314999999999998</v>
      </c>
      <c r="F79" s="20">
        <v>4734</v>
      </c>
      <c r="G79" s="51">
        <v>0</v>
      </c>
      <c r="H79" s="18">
        <v>0</v>
      </c>
      <c r="I79" s="18">
        <v>1.1399999999999999</v>
      </c>
      <c r="J79" s="18">
        <v>0</v>
      </c>
      <c r="K79" s="18">
        <f t="shared" si="20"/>
        <v>1.1399999999999999</v>
      </c>
      <c r="L79" s="52">
        <f t="shared" si="21"/>
        <v>0</v>
      </c>
      <c r="M79" s="57"/>
      <c r="N79" s="21"/>
      <c r="O79" s="21"/>
      <c r="P79" s="52"/>
      <c r="Q79" s="63"/>
      <c r="R79" s="22">
        <v>1</v>
      </c>
      <c r="S79" s="22"/>
      <c r="T79" s="22"/>
      <c r="U79" s="23"/>
    </row>
    <row r="80" spans="1:21">
      <c r="A80" s="81"/>
      <c r="B80" s="78"/>
      <c r="C80" s="4" t="s">
        <v>84</v>
      </c>
      <c r="D80" s="5">
        <v>38.398333333333333</v>
      </c>
      <c r="E80" s="5">
        <v>86.314999999999998</v>
      </c>
      <c r="F80" s="3">
        <v>4734</v>
      </c>
      <c r="G80" s="53">
        <v>0</v>
      </c>
      <c r="H80" s="4">
        <v>0</v>
      </c>
      <c r="I80" s="4">
        <v>1.18</v>
      </c>
      <c r="J80" s="4">
        <v>0</v>
      </c>
      <c r="K80" s="4">
        <f t="shared" si="20"/>
        <v>1.18</v>
      </c>
      <c r="L80" s="54">
        <f t="shared" si="21"/>
        <v>0</v>
      </c>
      <c r="M80" s="58"/>
      <c r="N80" s="6"/>
      <c r="O80" s="6"/>
      <c r="P80" s="54"/>
      <c r="Q80" s="62"/>
      <c r="R80" s="24">
        <v>1</v>
      </c>
      <c r="S80" s="24"/>
      <c r="T80" s="24"/>
      <c r="U80" s="25"/>
    </row>
    <row r="81" spans="1:24" ht="17" thickBot="1">
      <c r="A81" s="81"/>
      <c r="B81" s="79"/>
      <c r="C81" s="27" t="s">
        <v>85</v>
      </c>
      <c r="D81" s="33">
        <v>38.398333333333333</v>
      </c>
      <c r="E81" s="33">
        <v>86.314999999999998</v>
      </c>
      <c r="F81" s="37">
        <v>4734</v>
      </c>
      <c r="G81" s="49">
        <v>0</v>
      </c>
      <c r="H81" s="27">
        <v>0</v>
      </c>
      <c r="I81" s="27">
        <v>1.1200000000000001</v>
      </c>
      <c r="J81" s="27">
        <v>0</v>
      </c>
      <c r="K81" s="27">
        <f t="shared" si="20"/>
        <v>1.1200000000000001</v>
      </c>
      <c r="L81" s="55">
        <f t="shared" si="21"/>
        <v>0</v>
      </c>
      <c r="M81" s="59"/>
      <c r="N81" s="30"/>
      <c r="O81" s="30"/>
      <c r="P81" s="55"/>
      <c r="Q81" s="64"/>
      <c r="R81" s="31">
        <v>1</v>
      </c>
      <c r="S81" s="31"/>
      <c r="T81" s="31"/>
      <c r="U81" s="32"/>
    </row>
    <row r="82" spans="1:24">
      <c r="A82" s="81"/>
      <c r="B82" s="77" t="s">
        <v>164</v>
      </c>
      <c r="C82" s="18" t="s">
        <v>103</v>
      </c>
      <c r="D82" s="19">
        <v>51.251333333333335</v>
      </c>
      <c r="E82" s="19">
        <v>86.875833333333333</v>
      </c>
      <c r="F82" s="20">
        <v>5029</v>
      </c>
      <c r="G82" s="51">
        <v>0</v>
      </c>
      <c r="H82" s="18">
        <v>0</v>
      </c>
      <c r="I82" s="18">
        <v>1.1299999999999999</v>
      </c>
      <c r="J82" s="18">
        <v>0</v>
      </c>
      <c r="K82" s="18">
        <f t="shared" si="20"/>
        <v>1.1299999999999999</v>
      </c>
      <c r="L82" s="52">
        <f t="shared" si="21"/>
        <v>0</v>
      </c>
      <c r="M82" s="57" t="s">
        <v>130</v>
      </c>
      <c r="N82" s="21">
        <f>H82</f>
        <v>0</v>
      </c>
      <c r="O82" s="21">
        <f t="shared" ref="O82" si="24">I82</f>
        <v>1.1299999999999999</v>
      </c>
      <c r="P82" s="52">
        <f>K82</f>
        <v>1.1299999999999999</v>
      </c>
      <c r="Q82" s="63"/>
      <c r="R82" s="22">
        <v>1</v>
      </c>
      <c r="S82" s="22"/>
      <c r="T82" s="22"/>
      <c r="U82" s="23">
        <v>1</v>
      </c>
    </row>
    <row r="83" spans="1:24">
      <c r="A83" s="81"/>
      <c r="B83" s="78"/>
      <c r="C83" s="4" t="s">
        <v>105</v>
      </c>
      <c r="D83" s="5">
        <v>49.683999999999997</v>
      </c>
      <c r="E83" s="5">
        <v>86.82716666666667</v>
      </c>
      <c r="F83" s="3">
        <v>4866</v>
      </c>
      <c r="G83" s="53">
        <v>0</v>
      </c>
      <c r="H83" s="4">
        <v>0</v>
      </c>
      <c r="I83" s="4">
        <v>5.24</v>
      </c>
      <c r="J83" s="4">
        <v>0</v>
      </c>
      <c r="K83" s="4">
        <f t="shared" si="20"/>
        <v>5.24</v>
      </c>
      <c r="L83" s="54">
        <f t="shared" si="21"/>
        <v>0</v>
      </c>
      <c r="M83" s="58" t="s">
        <v>131</v>
      </c>
      <c r="N83" s="6">
        <f>H83:H84</f>
        <v>0</v>
      </c>
      <c r="O83" s="6">
        <f>AVERAGE(I83:I84)</f>
        <v>3.4750000000000001</v>
      </c>
      <c r="P83" s="54">
        <f>AVERAGE(K83:K84)</f>
        <v>3.4750000000000001</v>
      </c>
      <c r="Q83" s="62"/>
      <c r="R83" s="24">
        <v>1</v>
      </c>
      <c r="S83" s="24"/>
      <c r="T83" s="24"/>
      <c r="U83" s="25"/>
    </row>
    <row r="84" spans="1:24">
      <c r="A84" s="81"/>
      <c r="B84" s="78"/>
      <c r="C84" s="4" t="s">
        <v>104</v>
      </c>
      <c r="D84" s="5">
        <v>49.683999999999997</v>
      </c>
      <c r="E84" s="5">
        <v>86.82716666666667</v>
      </c>
      <c r="F84" s="3">
        <v>4866</v>
      </c>
      <c r="G84" s="53">
        <v>0</v>
      </c>
      <c r="H84" s="4">
        <v>0</v>
      </c>
      <c r="I84" s="4">
        <v>1.71</v>
      </c>
      <c r="J84" s="4">
        <v>0</v>
      </c>
      <c r="K84" s="4">
        <f t="shared" si="20"/>
        <v>1.71</v>
      </c>
      <c r="L84" s="54">
        <f t="shared" si="21"/>
        <v>0</v>
      </c>
      <c r="M84" s="58"/>
      <c r="N84" s="6"/>
      <c r="O84" s="6"/>
      <c r="P84" s="54"/>
      <c r="Q84" s="62"/>
      <c r="R84" s="24">
        <v>1</v>
      </c>
      <c r="S84" s="24"/>
      <c r="T84" s="24">
        <v>1</v>
      </c>
      <c r="U84" s="25"/>
    </row>
    <row r="85" spans="1:24">
      <c r="A85" s="81"/>
      <c r="B85" s="78"/>
      <c r="C85" s="4" t="s">
        <v>108</v>
      </c>
      <c r="D85" s="5">
        <v>48.318333333333335</v>
      </c>
      <c r="E85" s="5">
        <v>86.7</v>
      </c>
      <c r="F85" s="3">
        <v>4954</v>
      </c>
      <c r="G85" s="53">
        <v>0</v>
      </c>
      <c r="H85" s="4">
        <v>0</v>
      </c>
      <c r="I85" s="4">
        <v>0.53</v>
      </c>
      <c r="J85" s="4">
        <v>0</v>
      </c>
      <c r="K85" s="4">
        <f t="shared" si="20"/>
        <v>0.53</v>
      </c>
      <c r="L85" s="54">
        <f t="shared" si="21"/>
        <v>0</v>
      </c>
      <c r="M85" s="58" t="s">
        <v>132</v>
      </c>
      <c r="N85" s="6">
        <f>H85</f>
        <v>0</v>
      </c>
      <c r="O85" s="6">
        <f t="shared" ref="O85" si="25">I85</f>
        <v>0.53</v>
      </c>
      <c r="P85" s="54">
        <f>K85</f>
        <v>0.53</v>
      </c>
      <c r="Q85" s="62"/>
      <c r="R85" s="24">
        <v>1</v>
      </c>
      <c r="S85" s="24"/>
      <c r="T85" s="24">
        <v>1</v>
      </c>
      <c r="U85" s="25"/>
    </row>
    <row r="86" spans="1:24">
      <c r="A86" s="81"/>
      <c r="B86" s="78"/>
      <c r="C86" s="4" t="s">
        <v>107</v>
      </c>
      <c r="D86" s="5">
        <v>49.511666666666663</v>
      </c>
      <c r="E86" s="5">
        <v>86.734999999999999</v>
      </c>
      <c r="F86" s="3">
        <v>4915</v>
      </c>
      <c r="G86" s="53">
        <v>0</v>
      </c>
      <c r="H86" s="4">
        <v>0</v>
      </c>
      <c r="I86" s="4">
        <v>0.88</v>
      </c>
      <c r="J86" s="4">
        <v>0</v>
      </c>
      <c r="K86" s="4">
        <f t="shared" si="20"/>
        <v>0.88</v>
      </c>
      <c r="L86" s="54">
        <f t="shared" si="21"/>
        <v>0</v>
      </c>
      <c r="M86" s="58" t="s">
        <v>133</v>
      </c>
      <c r="N86" s="6">
        <f>AVERAGE(H86:H87)</f>
        <v>0</v>
      </c>
      <c r="O86" s="6">
        <f t="shared" ref="O86" si="26">AVERAGE(I86:I87)</f>
        <v>0.95500000000000007</v>
      </c>
      <c r="P86" s="54">
        <f>AVERAGE(K86:K87)</f>
        <v>0.95500000000000007</v>
      </c>
      <c r="Q86" s="62"/>
      <c r="R86" s="24"/>
      <c r="S86" s="24"/>
      <c r="T86" s="24"/>
      <c r="U86" s="25">
        <v>1</v>
      </c>
    </row>
    <row r="87" spans="1:24">
      <c r="A87" s="81"/>
      <c r="B87" s="78"/>
      <c r="C87" s="4" t="s">
        <v>106</v>
      </c>
      <c r="D87" s="5">
        <v>49.511666666666663</v>
      </c>
      <c r="E87" s="5">
        <v>86.734999999999999</v>
      </c>
      <c r="F87" s="3">
        <v>4915</v>
      </c>
      <c r="G87" s="53">
        <v>0</v>
      </c>
      <c r="H87" s="4">
        <v>0</v>
      </c>
      <c r="I87" s="4">
        <v>1.03</v>
      </c>
      <c r="J87" s="4">
        <v>0</v>
      </c>
      <c r="K87" s="4">
        <f t="shared" si="20"/>
        <v>1.03</v>
      </c>
      <c r="L87" s="54">
        <f t="shared" si="21"/>
        <v>0</v>
      </c>
      <c r="M87" s="58"/>
      <c r="N87" s="6"/>
      <c r="O87" s="6"/>
      <c r="P87" s="54"/>
      <c r="Q87" s="62"/>
      <c r="R87" s="24">
        <v>1</v>
      </c>
      <c r="S87" s="24"/>
      <c r="T87" s="24">
        <v>1</v>
      </c>
      <c r="U87" s="25">
        <v>1</v>
      </c>
    </row>
    <row r="88" spans="1:24">
      <c r="A88" s="81"/>
      <c r="B88" s="78"/>
      <c r="C88" s="4" t="s">
        <v>93</v>
      </c>
      <c r="D88" s="5">
        <v>47.94166666666667</v>
      </c>
      <c r="E88" s="5">
        <v>86.818333333333328</v>
      </c>
      <c r="F88" s="3">
        <v>4859</v>
      </c>
      <c r="G88" s="53">
        <v>0</v>
      </c>
      <c r="H88" s="4">
        <v>0</v>
      </c>
      <c r="I88" s="4">
        <v>1.23</v>
      </c>
      <c r="J88" s="4">
        <v>0</v>
      </c>
      <c r="K88" s="4">
        <f t="shared" si="20"/>
        <v>1.23</v>
      </c>
      <c r="L88" s="54">
        <f t="shared" si="21"/>
        <v>0</v>
      </c>
      <c r="M88" s="58" t="s">
        <v>134</v>
      </c>
      <c r="N88" s="6">
        <f>AVERAGE(H88:H89)</f>
        <v>0</v>
      </c>
      <c r="O88" s="6">
        <f t="shared" ref="O88" si="27">AVERAGE(I88:I89)</f>
        <v>1.35</v>
      </c>
      <c r="P88" s="54">
        <f>AVERAGE(K88:K89)</f>
        <v>1.35</v>
      </c>
      <c r="Q88" s="62"/>
      <c r="R88" s="24">
        <v>1</v>
      </c>
      <c r="S88" s="24"/>
      <c r="T88" s="24">
        <v>1</v>
      </c>
      <c r="U88" s="25"/>
    </row>
    <row r="89" spans="1:24">
      <c r="A89" s="81"/>
      <c r="B89" s="78"/>
      <c r="C89" s="4" t="s">
        <v>94</v>
      </c>
      <c r="D89" s="5">
        <v>47.94166666666667</v>
      </c>
      <c r="E89" s="5">
        <v>86.818333333333328</v>
      </c>
      <c r="F89" s="3">
        <v>4859</v>
      </c>
      <c r="G89" s="53">
        <v>0</v>
      </c>
      <c r="H89" s="4">
        <v>0</v>
      </c>
      <c r="I89" s="4">
        <v>1.47</v>
      </c>
      <c r="J89" s="4">
        <v>0</v>
      </c>
      <c r="K89" s="4">
        <f t="shared" si="20"/>
        <v>1.47</v>
      </c>
      <c r="L89" s="54">
        <f t="shared" si="21"/>
        <v>0</v>
      </c>
      <c r="M89" s="58"/>
      <c r="N89" s="6"/>
      <c r="O89" s="6"/>
      <c r="P89" s="54"/>
      <c r="Q89" s="62"/>
      <c r="R89" s="24">
        <v>1</v>
      </c>
      <c r="S89" s="24"/>
      <c r="T89" s="24"/>
      <c r="U89" s="25"/>
      <c r="X89" s="13"/>
    </row>
    <row r="90" spans="1:24">
      <c r="A90" s="81"/>
      <c r="B90" s="78"/>
      <c r="C90" s="4" t="s">
        <v>96</v>
      </c>
      <c r="D90" s="5">
        <v>46.86</v>
      </c>
      <c r="E90" s="5">
        <v>86.674999999999997</v>
      </c>
      <c r="F90" s="4">
        <v>4742.5</v>
      </c>
      <c r="G90" s="53">
        <v>0</v>
      </c>
      <c r="H90" s="4">
        <v>0</v>
      </c>
      <c r="I90" s="4">
        <v>3.18</v>
      </c>
      <c r="J90" s="4">
        <v>0</v>
      </c>
      <c r="K90" s="4">
        <f t="shared" si="20"/>
        <v>3.18</v>
      </c>
      <c r="L90" s="54">
        <f t="shared" si="21"/>
        <v>0</v>
      </c>
      <c r="M90" s="58" t="s">
        <v>129</v>
      </c>
      <c r="N90" s="6">
        <f>AVERAGE(H90:H94)</f>
        <v>0</v>
      </c>
      <c r="O90" s="6">
        <f>AVERAGE(I90:I94)</f>
        <v>4.1139999999999999</v>
      </c>
      <c r="P90" s="54">
        <f>AVERAGE(K90:K94)</f>
        <v>4.1139999999999999</v>
      </c>
      <c r="Q90" s="62">
        <v>1</v>
      </c>
      <c r="R90" s="24">
        <v>1</v>
      </c>
      <c r="S90" s="24"/>
      <c r="T90" s="24">
        <v>1</v>
      </c>
      <c r="U90" s="25">
        <v>1</v>
      </c>
    </row>
    <row r="91" spans="1:24">
      <c r="A91" s="81"/>
      <c r="B91" s="78"/>
      <c r="C91" s="4" t="s">
        <v>98</v>
      </c>
      <c r="D91" s="5">
        <v>46.86</v>
      </c>
      <c r="E91" s="5">
        <v>86.674999999999997</v>
      </c>
      <c r="F91" s="4">
        <v>4742.5</v>
      </c>
      <c r="G91" s="53">
        <v>0</v>
      </c>
      <c r="H91" s="4">
        <v>0</v>
      </c>
      <c r="I91" s="4">
        <v>6.41</v>
      </c>
      <c r="J91" s="4">
        <v>0</v>
      </c>
      <c r="K91" s="4">
        <f t="shared" si="20"/>
        <v>6.41</v>
      </c>
      <c r="L91" s="54">
        <f t="shared" si="21"/>
        <v>0</v>
      </c>
      <c r="M91" s="58"/>
      <c r="N91" s="6"/>
      <c r="O91" s="6"/>
      <c r="P91" s="54"/>
      <c r="Q91" s="62"/>
      <c r="R91" s="24">
        <v>1</v>
      </c>
      <c r="S91" s="24"/>
      <c r="T91" s="24">
        <v>1</v>
      </c>
      <c r="U91" s="25">
        <v>1</v>
      </c>
    </row>
    <row r="92" spans="1:24">
      <c r="A92" s="81"/>
      <c r="B92" s="78"/>
      <c r="C92" s="4" t="s">
        <v>97</v>
      </c>
      <c r="D92" s="5">
        <v>46.86</v>
      </c>
      <c r="E92" s="5">
        <v>86.674999999999997</v>
      </c>
      <c r="F92" s="4">
        <v>4742.5</v>
      </c>
      <c r="G92" s="53">
        <v>0</v>
      </c>
      <c r="H92" s="4">
        <v>0</v>
      </c>
      <c r="I92" s="4">
        <v>6.79</v>
      </c>
      <c r="J92" s="4">
        <v>0</v>
      </c>
      <c r="K92" s="4">
        <f t="shared" si="20"/>
        <v>6.79</v>
      </c>
      <c r="L92" s="54">
        <f t="shared" si="21"/>
        <v>0</v>
      </c>
      <c r="M92" s="58"/>
      <c r="N92" s="6"/>
      <c r="O92" s="6"/>
      <c r="P92" s="54"/>
      <c r="Q92" s="62">
        <v>1</v>
      </c>
      <c r="R92" s="24">
        <v>1</v>
      </c>
      <c r="S92" s="24"/>
      <c r="T92" s="24">
        <v>1</v>
      </c>
      <c r="U92" s="25"/>
    </row>
    <row r="93" spans="1:24">
      <c r="A93" s="81"/>
      <c r="B93" s="78"/>
      <c r="C93" s="4" t="s">
        <v>95</v>
      </c>
      <c r="D93" s="5">
        <v>46.86</v>
      </c>
      <c r="E93" s="5">
        <v>86.674999999999997</v>
      </c>
      <c r="F93" s="4">
        <v>4742.5</v>
      </c>
      <c r="G93" s="53">
        <v>0</v>
      </c>
      <c r="H93" s="4">
        <v>0</v>
      </c>
      <c r="I93" s="4">
        <v>3.46</v>
      </c>
      <c r="J93" s="4">
        <v>0</v>
      </c>
      <c r="K93" s="4">
        <f t="shared" si="20"/>
        <v>3.46</v>
      </c>
      <c r="L93" s="54">
        <f t="shared" si="21"/>
        <v>0</v>
      </c>
      <c r="M93" s="58"/>
      <c r="N93" s="6"/>
      <c r="O93" s="6"/>
      <c r="P93" s="54"/>
      <c r="Q93" s="62">
        <v>1</v>
      </c>
      <c r="R93" s="24">
        <v>1</v>
      </c>
      <c r="S93" s="24"/>
      <c r="T93" s="24"/>
      <c r="U93" s="25"/>
    </row>
    <row r="94" spans="1:24">
      <c r="A94" s="81"/>
      <c r="B94" s="78"/>
      <c r="C94" s="4" t="s">
        <v>99</v>
      </c>
      <c r="D94" s="5">
        <v>46.86</v>
      </c>
      <c r="E94" s="5">
        <v>86.674999999999997</v>
      </c>
      <c r="F94" s="4">
        <v>4742.5</v>
      </c>
      <c r="G94" s="53">
        <v>0</v>
      </c>
      <c r="H94" s="4">
        <v>0</v>
      </c>
      <c r="I94" s="4">
        <v>0.73</v>
      </c>
      <c r="J94" s="4">
        <v>0</v>
      </c>
      <c r="K94" s="4">
        <f t="shared" si="20"/>
        <v>0.73</v>
      </c>
      <c r="L94" s="54">
        <f t="shared" si="21"/>
        <v>0</v>
      </c>
      <c r="M94" s="58"/>
      <c r="N94" s="6"/>
      <c r="O94" s="6"/>
      <c r="P94" s="54"/>
      <c r="Q94" s="62"/>
      <c r="R94" s="24">
        <v>1</v>
      </c>
      <c r="S94" s="24"/>
      <c r="T94" s="24">
        <v>1</v>
      </c>
      <c r="U94" s="25">
        <v>1</v>
      </c>
    </row>
    <row r="95" spans="1:24">
      <c r="A95" s="81"/>
      <c r="B95" s="78"/>
      <c r="C95" s="4" t="s">
        <v>102</v>
      </c>
      <c r="D95" s="5">
        <v>46.27</v>
      </c>
      <c r="E95" s="5">
        <v>86.741666666666703</v>
      </c>
      <c r="F95" s="3">
        <v>4542</v>
      </c>
      <c r="G95" s="53">
        <v>0</v>
      </c>
      <c r="H95" s="4">
        <v>7.08</v>
      </c>
      <c r="I95" s="4">
        <v>0.43</v>
      </c>
      <c r="J95" s="4">
        <v>0</v>
      </c>
      <c r="K95" s="4">
        <f t="shared" si="20"/>
        <v>7.51</v>
      </c>
      <c r="L95" s="54">
        <f t="shared" si="21"/>
        <v>94.274300932090554</v>
      </c>
      <c r="M95" s="58" t="s">
        <v>128</v>
      </c>
      <c r="N95" s="6">
        <f>AVERAGE(H95:H97)</f>
        <v>4.0566666666666666</v>
      </c>
      <c r="O95" s="6">
        <f t="shared" ref="O95" si="28">AVERAGE(I95:I97)</f>
        <v>2.12</v>
      </c>
      <c r="P95" s="54">
        <f>AVERAGE(K95:K97)</f>
        <v>6.1766666666666667</v>
      </c>
      <c r="Q95" s="62">
        <v>1</v>
      </c>
      <c r="R95" s="24">
        <v>1</v>
      </c>
      <c r="S95" s="24"/>
      <c r="T95" s="24"/>
      <c r="U95" s="25"/>
    </row>
    <row r="96" spans="1:24">
      <c r="A96" s="81"/>
      <c r="B96" s="78"/>
      <c r="C96" s="4" t="s">
        <v>100</v>
      </c>
      <c r="D96" s="5">
        <v>46.27</v>
      </c>
      <c r="E96" s="5">
        <v>86.74166666666666</v>
      </c>
      <c r="F96" s="3">
        <v>4542</v>
      </c>
      <c r="G96" s="53">
        <v>0</v>
      </c>
      <c r="H96" s="4">
        <v>5.09</v>
      </c>
      <c r="I96" s="4">
        <v>2.91</v>
      </c>
      <c r="J96" s="4">
        <v>0</v>
      </c>
      <c r="K96" s="4">
        <f t="shared" si="20"/>
        <v>8</v>
      </c>
      <c r="L96" s="54">
        <f t="shared" si="21"/>
        <v>63.625</v>
      </c>
      <c r="M96" s="58"/>
      <c r="N96" s="6"/>
      <c r="O96" s="6"/>
      <c r="P96" s="54"/>
      <c r="Q96" s="62">
        <v>1</v>
      </c>
      <c r="R96" s="24">
        <v>1</v>
      </c>
      <c r="S96" s="24"/>
      <c r="T96" s="24"/>
      <c r="U96" s="25"/>
    </row>
    <row r="97" spans="1:21" ht="17" thickBot="1">
      <c r="A97" s="81"/>
      <c r="B97" s="79"/>
      <c r="C97" s="27" t="s">
        <v>101</v>
      </c>
      <c r="D97" s="33">
        <v>46.27</v>
      </c>
      <c r="E97" s="33">
        <v>86.74166666666666</v>
      </c>
      <c r="F97" s="37">
        <v>4542</v>
      </c>
      <c r="G97" s="49">
        <v>0</v>
      </c>
      <c r="H97" s="27">
        <v>0</v>
      </c>
      <c r="I97" s="27">
        <v>3.02</v>
      </c>
      <c r="J97" s="27">
        <v>0</v>
      </c>
      <c r="K97" s="27">
        <f t="shared" si="20"/>
        <v>3.02</v>
      </c>
      <c r="L97" s="55">
        <f t="shared" si="21"/>
        <v>0</v>
      </c>
      <c r="M97" s="59"/>
      <c r="N97" s="30"/>
      <c r="O97" s="30"/>
      <c r="P97" s="55"/>
      <c r="Q97" s="64">
        <v>1</v>
      </c>
      <c r="R97" s="31">
        <v>1</v>
      </c>
      <c r="S97" s="31"/>
      <c r="T97" s="31">
        <v>1</v>
      </c>
      <c r="U97" s="32"/>
    </row>
    <row r="98" spans="1:21">
      <c r="A98" s="81"/>
      <c r="B98" s="77" t="s">
        <v>165</v>
      </c>
      <c r="C98" s="18" t="s">
        <v>109</v>
      </c>
      <c r="D98" s="19">
        <v>84.28</v>
      </c>
      <c r="E98" s="19">
        <v>85.645333333333326</v>
      </c>
      <c r="F98" s="20">
        <v>4089</v>
      </c>
      <c r="G98" s="51">
        <v>0</v>
      </c>
      <c r="H98" s="18">
        <v>0.98</v>
      </c>
      <c r="I98" s="18">
        <v>0.21</v>
      </c>
      <c r="J98" s="18">
        <v>0.02</v>
      </c>
      <c r="K98" s="18">
        <f t="shared" si="20"/>
        <v>1.21</v>
      </c>
      <c r="L98" s="52">
        <f t="shared" si="21"/>
        <v>80.991735537190081</v>
      </c>
      <c r="M98" s="57" t="s">
        <v>154</v>
      </c>
      <c r="N98" s="21">
        <f>AVERAGE(H98:H99)</f>
        <v>1.91</v>
      </c>
      <c r="O98" s="21">
        <f>AVERAGE(I98:I99)</f>
        <v>0.39999999999999997</v>
      </c>
      <c r="P98" s="52">
        <f t="shared" ref="P98" si="29">AVERAGE(J98:J99)</f>
        <v>6.9999999999999993E-2</v>
      </c>
      <c r="Q98" s="63">
        <v>1</v>
      </c>
      <c r="R98" s="22">
        <v>1</v>
      </c>
      <c r="S98" s="22"/>
      <c r="T98" s="22"/>
      <c r="U98" s="23">
        <v>1</v>
      </c>
    </row>
    <row r="99" spans="1:21">
      <c r="A99" s="81"/>
      <c r="B99" s="78"/>
      <c r="C99" s="4" t="s">
        <v>110</v>
      </c>
      <c r="D99" s="5">
        <v>84.28</v>
      </c>
      <c r="E99" s="5">
        <v>85.645333333333326</v>
      </c>
      <c r="F99" s="3">
        <v>4089</v>
      </c>
      <c r="G99" s="53">
        <v>0</v>
      </c>
      <c r="H99" s="4">
        <v>2.84</v>
      </c>
      <c r="I99" s="4">
        <v>0.59</v>
      </c>
      <c r="J99" s="4">
        <v>0.12</v>
      </c>
      <c r="K99" s="4">
        <f t="shared" si="20"/>
        <v>3.55</v>
      </c>
      <c r="L99" s="54">
        <f t="shared" si="21"/>
        <v>80</v>
      </c>
      <c r="M99" s="58"/>
      <c r="N99" s="6"/>
      <c r="O99" s="6"/>
      <c r="P99" s="54"/>
      <c r="Q99" s="62">
        <v>1</v>
      </c>
      <c r="R99" s="24">
        <v>1</v>
      </c>
      <c r="S99" s="24">
        <v>1</v>
      </c>
      <c r="T99" s="24"/>
      <c r="U99" s="25">
        <v>1</v>
      </c>
    </row>
    <row r="100" spans="1:21" ht="17" thickBot="1">
      <c r="A100" s="82"/>
      <c r="B100" s="79"/>
      <c r="C100" s="27" t="s">
        <v>111</v>
      </c>
      <c r="D100" s="45">
        <v>84.578333333333333</v>
      </c>
      <c r="E100" s="45">
        <v>85.535333333333327</v>
      </c>
      <c r="F100" s="37">
        <v>3423</v>
      </c>
      <c r="G100" s="49">
        <v>0</v>
      </c>
      <c r="H100" s="27">
        <v>22.33</v>
      </c>
      <c r="I100" s="27">
        <v>0.33</v>
      </c>
      <c r="J100" s="27">
        <v>0</v>
      </c>
      <c r="K100" s="27">
        <f t="shared" si="20"/>
        <v>22.659999999999997</v>
      </c>
      <c r="L100" s="55">
        <f t="shared" si="21"/>
        <v>98.543689320388367</v>
      </c>
      <c r="M100" s="59"/>
      <c r="N100" s="30"/>
      <c r="O100" s="30"/>
      <c r="P100" s="55"/>
      <c r="Q100" s="64">
        <v>1</v>
      </c>
      <c r="R100" s="31"/>
      <c r="S100" s="31"/>
      <c r="T100" s="31"/>
      <c r="U100" s="46"/>
    </row>
  </sheetData>
  <sortState xmlns:xlrd2="http://schemas.microsoft.com/office/spreadsheetml/2017/richdata2" ref="C83:L96">
    <sortCondition ref="C82:C96"/>
  </sortState>
  <mergeCells count="16">
    <mergeCell ref="A3:A41"/>
    <mergeCell ref="B3:B18"/>
    <mergeCell ref="Q1:U1"/>
    <mergeCell ref="B19:B30"/>
    <mergeCell ref="B31:B41"/>
    <mergeCell ref="G1:L1"/>
    <mergeCell ref="M1:P1"/>
    <mergeCell ref="B82:B97"/>
    <mergeCell ref="B98:B100"/>
    <mergeCell ref="A72:A100"/>
    <mergeCell ref="B42:B46"/>
    <mergeCell ref="B47:B55"/>
    <mergeCell ref="B56:B71"/>
    <mergeCell ref="A42:A71"/>
    <mergeCell ref="B72:B77"/>
    <mergeCell ref="B79:B81"/>
  </mergeCells>
  <conditionalFormatting sqref="Q3:U100">
    <cfRule type="cellIs" dxfId="1" priority="2" operator="equal">
      <formula>1</formula>
    </cfRule>
  </conditionalFormatting>
  <conditionalFormatting sqref="V1">
    <cfRule type="cellIs" dxfId="0" priority="1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Bennett</dc:creator>
  <cp:lastModifiedBy>Emma Bennett</cp:lastModifiedBy>
  <dcterms:created xsi:type="dcterms:W3CDTF">2018-10-01T17:15:19Z</dcterms:created>
  <dcterms:modified xsi:type="dcterms:W3CDTF">2019-06-11T09:26:58Z</dcterms:modified>
</cp:coreProperties>
</file>