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cm\Downloads\"/>
    </mc:Choice>
  </mc:AlternateContent>
  <xr:revisionPtr revIDLastSave="0" documentId="8_{A49454E5-ECE3-4634-9BE7-3166467F34D2}" xr6:coauthVersionLast="47" xr6:coauthVersionMax="47" xr10:uidLastSave="{00000000-0000-0000-0000-000000000000}"/>
  <bookViews>
    <workbookView xWindow="-110" yWindow="-110" windowWidth="19420" windowHeight="10300" xr2:uid="{693EF87F-DAB7-7945-9E29-FBD9B008E24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2" i="1" l="1"/>
  <c r="O180" i="1"/>
  <c r="D187" i="1"/>
  <c r="I196" i="1"/>
  <c r="U207" i="1"/>
  <c r="AB215" i="1"/>
  <c r="AI206" i="1"/>
  <c r="AQ210" i="1"/>
  <c r="U180" i="1" l="1"/>
  <c r="U208" i="1" s="1"/>
  <c r="D188" i="1"/>
  <c r="I197" i="1"/>
  <c r="O181" i="1"/>
  <c r="AB216" i="1"/>
  <c r="AI207" i="1"/>
  <c r="U179" i="1"/>
  <c r="AM210" i="1"/>
  <c r="AS210" i="1"/>
  <c r="AS211" i="1"/>
  <c r="AR212" i="1"/>
  <c r="AR210" i="1"/>
  <c r="AR211" i="1"/>
  <c r="Z224" i="1"/>
  <c r="Z225" i="1"/>
  <c r="Z223" i="1"/>
  <c r="AM220" i="1"/>
  <c r="AM219" i="1"/>
  <c r="AM218" i="1"/>
  <c r="AP210" i="1"/>
  <c r="AO210" i="1"/>
  <c r="AN223" i="1" s="1"/>
  <c r="AM214" i="1"/>
  <c r="AM215" i="1"/>
  <c r="AM213" i="1"/>
  <c r="AM212" i="1"/>
  <c r="AM225" i="1"/>
  <c r="AH206" i="1"/>
  <c r="AG206" i="1"/>
  <c r="AF219" i="1" s="1"/>
  <c r="AE216" i="1"/>
  <c r="AE215" i="1"/>
  <c r="AE214" i="1"/>
  <c r="AE210" i="1"/>
  <c r="AE211" i="1"/>
  <c r="AE209" i="1"/>
  <c r="AE208" i="1"/>
  <c r="AF208" i="1" s="1"/>
  <c r="AE221" i="1"/>
  <c r="AE206" i="1"/>
  <c r="Y230" i="1"/>
  <c r="Y224" i="1"/>
  <c r="AA215" i="1"/>
  <c r="Y220" i="1" s="1"/>
  <c r="Z220" i="1" s="1"/>
  <c r="Y223" i="1"/>
  <c r="Z215" i="1"/>
  <c r="Z229" i="1" s="1"/>
  <c r="Y219" i="1"/>
  <c r="Z219" i="1" s="1"/>
  <c r="Y218" i="1"/>
  <c r="Y217" i="1"/>
  <c r="Y215" i="1"/>
  <c r="S227" i="1"/>
  <c r="S221" i="1"/>
  <c r="S220" i="1"/>
  <c r="S215" i="1"/>
  <c r="S210" i="1"/>
  <c r="T214" i="1" s="1"/>
  <c r="S219" i="1"/>
  <c r="S213" i="1"/>
  <c r="S212" i="1"/>
  <c r="M187" i="1"/>
  <c r="S209" i="1"/>
  <c r="T225" i="1" s="1"/>
  <c r="M185" i="1"/>
  <c r="M184" i="1"/>
  <c r="H199" i="1"/>
  <c r="H196" i="1"/>
  <c r="I206" i="1" s="1"/>
  <c r="C188" i="1"/>
  <c r="C187" i="1"/>
  <c r="AN214" i="1" l="1"/>
  <c r="AN212" i="1"/>
  <c r="Z228" i="1"/>
  <c r="AF209" i="1"/>
  <c r="AF211" i="1"/>
  <c r="Y225" i="1"/>
  <c r="AF210" i="1"/>
  <c r="Z218" i="1"/>
  <c r="Z230" i="1"/>
  <c r="AF218" i="1"/>
  <c r="T226" i="1"/>
  <c r="Z217" i="1"/>
  <c r="AN218" i="1"/>
  <c r="AF214" i="1"/>
  <c r="AN219" i="1"/>
  <c r="T227" i="1"/>
  <c r="C189" i="1"/>
  <c r="T212" i="1"/>
  <c r="T223" i="1"/>
  <c r="AF215" i="1"/>
  <c r="AN220" i="1"/>
  <c r="T213" i="1"/>
  <c r="T224" i="1"/>
  <c r="Z227" i="1"/>
  <c r="AF216" i="1"/>
  <c r="AN213" i="1"/>
  <c r="AN222" i="1"/>
  <c r="AN225" i="1" s="1"/>
  <c r="AN215" i="1"/>
  <c r="AN216" i="1"/>
  <c r="AM216" i="1"/>
  <c r="AF221" i="1"/>
  <c r="AF212" i="1"/>
  <c r="AE212" i="1"/>
  <c r="S216" i="1"/>
  <c r="Y221" i="1"/>
  <c r="T219" i="1"/>
  <c r="T220" i="1"/>
  <c r="T221" i="1"/>
  <c r="N185" i="1"/>
  <c r="T215" i="1"/>
  <c r="N187" i="1"/>
  <c r="I211" i="1"/>
  <c r="N184" i="1"/>
  <c r="H200" i="1"/>
  <c r="I209" i="1"/>
  <c r="I208" i="1"/>
  <c r="I207" i="1"/>
  <c r="I199" i="1"/>
  <c r="I210" i="1"/>
  <c r="H201" i="1"/>
  <c r="H202" i="1"/>
  <c r="I202" i="1" s="1"/>
  <c r="T216" i="1" l="1"/>
  <c r="Z221" i="1"/>
  <c r="I200" i="1"/>
  <c r="H204" i="1"/>
  <c r="I204" i="1" s="1"/>
  <c r="I201" i="1"/>
  <c r="H205" i="1"/>
  <c r="I205" i="1" s="1"/>
  <c r="H203" i="1"/>
  <c r="I203" i="1" s="1"/>
  <c r="H215" i="1" l="1"/>
  <c r="I212" i="1"/>
  <c r="H214" i="1"/>
</calcChain>
</file>

<file path=xl/sharedStrings.xml><?xml version="1.0" encoding="utf-8"?>
<sst xmlns="http://schemas.openxmlformats.org/spreadsheetml/2006/main" count="3037" uniqueCount="1337">
  <si>
    <t>Llanvapley Village</t>
  </si>
  <si>
    <t>House</t>
  </si>
  <si>
    <t>Occupants 1841</t>
  </si>
  <si>
    <t>Where born</t>
  </si>
  <si>
    <t>Occupation</t>
  </si>
  <si>
    <t>Occupants 1851</t>
  </si>
  <si>
    <t xml:space="preserve"> </t>
  </si>
  <si>
    <t>Occupants 1861</t>
  </si>
  <si>
    <t>Occupants 1871</t>
  </si>
  <si>
    <t>Occupants 1881</t>
  </si>
  <si>
    <t>Age</t>
  </si>
  <si>
    <t>Occupants 1891</t>
  </si>
  <si>
    <t>Lang (E/W/B)</t>
  </si>
  <si>
    <t>Occupants 1901</t>
  </si>
  <si>
    <t>1. Cottage</t>
  </si>
  <si>
    <t>Alice Meredith (35)</t>
  </si>
  <si>
    <t>Mon</t>
  </si>
  <si>
    <t>Charwoman</t>
  </si>
  <si>
    <t>3. Brick Cottage</t>
  </si>
  <si>
    <t>Henry Watkins (61)</t>
  </si>
  <si>
    <t>Brecon</t>
  </si>
  <si>
    <t>Llangattock</t>
  </si>
  <si>
    <t>Ag Lab</t>
  </si>
  <si>
    <t xml:space="preserve">18 Brick House </t>
  </si>
  <si>
    <t>Henry Watkins</t>
  </si>
  <si>
    <t>Llangattoc</t>
  </si>
  <si>
    <t>Labourer (General)</t>
  </si>
  <si>
    <t>Cottage</t>
  </si>
  <si>
    <t>William Pritchard (68)</t>
  </si>
  <si>
    <t>prob Mount Plsnt Ct</t>
  </si>
  <si>
    <t>Edwin Meredith (11)</t>
  </si>
  <si>
    <t>Maria Watkins (52)</t>
  </si>
  <si>
    <t>?</t>
  </si>
  <si>
    <t>Welsh Newton?</t>
  </si>
  <si>
    <t>Maria Watkins</t>
  </si>
  <si>
    <t>Llanvihangel Crocorny</t>
  </si>
  <si>
    <t>(Mount Pleasant Cottage)</t>
  </si>
  <si>
    <t>Elizabeth Pritchard (75)</t>
  </si>
  <si>
    <t>Christopher Meredith (7)</t>
  </si>
  <si>
    <t>Lewis Watkins (26)</t>
  </si>
  <si>
    <t>Llanvapley</t>
  </si>
  <si>
    <t>John Jones</t>
  </si>
  <si>
    <t>Labourer</t>
  </si>
  <si>
    <t>Jacob Meredith (1)</t>
  </si>
  <si>
    <t>Mary Ann Watkins (24)</t>
  </si>
  <si>
    <t>Unemployed domestic servant</t>
  </si>
  <si>
    <t xml:space="preserve">William Roberts </t>
  </si>
  <si>
    <t>Thomas Thomas (40)</t>
  </si>
  <si>
    <t>Emma W Watkins (16)</t>
  </si>
  <si>
    <t>Elizabeth Thomas (30)</t>
  </si>
  <si>
    <t>5. Cottage on Duffryn</t>
  </si>
  <si>
    <t>Thomas Thomas (55)</t>
  </si>
  <si>
    <t>Breconshire</t>
  </si>
  <si>
    <t>Henry Williams (60) lodger</t>
  </si>
  <si>
    <t>now called Lingen Cttge</t>
  </si>
  <si>
    <t>Mary Thomas (5)</t>
  </si>
  <si>
    <t>(Lingen Cttge)</t>
  </si>
  <si>
    <t>Elizabeth Thomas (38)</t>
  </si>
  <si>
    <t>Elizabeth Thomas (1)</t>
  </si>
  <si>
    <t>Elizabeth Thomas (11)</t>
  </si>
  <si>
    <t>Scholar</t>
  </si>
  <si>
    <t>Red Hart Inn</t>
  </si>
  <si>
    <t>Edwin Hole</t>
  </si>
  <si>
    <t>Innkeeper</t>
  </si>
  <si>
    <t>Llanvihangel</t>
  </si>
  <si>
    <t>Innkepper</t>
  </si>
  <si>
    <t>E</t>
  </si>
  <si>
    <t>John Davies</t>
  </si>
  <si>
    <t>Llanthewy Rhyderch</t>
  </si>
  <si>
    <t>Inn keeper</t>
  </si>
  <si>
    <t>Harriet Hole</t>
  </si>
  <si>
    <t>Eliza Davies</t>
  </si>
  <si>
    <t>Herefords</t>
  </si>
  <si>
    <t>Edward Williams (55)</t>
  </si>
  <si>
    <t>Publican</t>
  </si>
  <si>
    <t xml:space="preserve">6. Cottage </t>
  </si>
  <si>
    <t>Enock Jenkins (34)</t>
  </si>
  <si>
    <t>Edwin Hole (33)</t>
  </si>
  <si>
    <t>Llanvihangel Crucorney</t>
  </si>
  <si>
    <t>Publican and Tailor (master)</t>
  </si>
  <si>
    <t>Maude Jones</t>
  </si>
  <si>
    <t>William Jones</t>
  </si>
  <si>
    <t>49 (nephew)</t>
  </si>
  <si>
    <t>Horse keeper</t>
  </si>
  <si>
    <t>William Ireland (nephew)</t>
  </si>
  <si>
    <t>Barman</t>
  </si>
  <si>
    <t>Mary Williams (65)</t>
  </si>
  <si>
    <t>(Wentlan Cttge)</t>
  </si>
  <si>
    <t>Ann Jenkins (26)</t>
  </si>
  <si>
    <t>Harriet Hole (43)</t>
  </si>
  <si>
    <t>24 (niece)</t>
  </si>
  <si>
    <t>Harry Williams (25)</t>
  </si>
  <si>
    <t>Mary Jenkins (1)</t>
  </si>
  <si>
    <t>Jemima Thomas (19)</t>
  </si>
  <si>
    <t>House servant</t>
  </si>
  <si>
    <t>Harriet Williams (20)</t>
  </si>
  <si>
    <t>Harriet Jenkins (1)</t>
  </si>
  <si>
    <t>Francis Jones (3)</t>
  </si>
  <si>
    <t>Edwin Hole (44)</t>
  </si>
  <si>
    <t>Llantilio Crosseny</t>
  </si>
  <si>
    <t>3. Red Hart Inn</t>
  </si>
  <si>
    <t>Hamish Williams (35)</t>
  </si>
  <si>
    <t>In Keeper</t>
  </si>
  <si>
    <t>Harriet Hole (56)</t>
  </si>
  <si>
    <t>New Cottage</t>
  </si>
  <si>
    <t>Richard Woodward (30)</t>
  </si>
  <si>
    <t>Taylor</t>
  </si>
  <si>
    <t>Harry Williams (40) brother</t>
  </si>
  <si>
    <t>Old shop (not named)</t>
  </si>
  <si>
    <t>Richard Woodward (45)</t>
  </si>
  <si>
    <t>Grocer &amp; Farmer of 20 acres</t>
  </si>
  <si>
    <t>Francis Edwin Beaman (9) visitor</t>
  </si>
  <si>
    <t>Worcs</t>
  </si>
  <si>
    <t>Worcester</t>
  </si>
  <si>
    <t>(poss Sunnybank)</t>
  </si>
  <si>
    <t>Sarah Woodward (50)</t>
  </si>
  <si>
    <t>? Phillips (15)</t>
  </si>
  <si>
    <t>House serv</t>
  </si>
  <si>
    <t>poss Sunnybank</t>
  </si>
  <si>
    <t>Mary Woodward (39)</t>
  </si>
  <si>
    <t>Cluddock</t>
  </si>
  <si>
    <t>Farmer's wife</t>
  </si>
  <si>
    <t>Catherine Jones (60)</t>
  </si>
  <si>
    <t>Ind</t>
  </si>
  <si>
    <t>Ann Jones (4) Step daughter</t>
  </si>
  <si>
    <t>Ragland</t>
  </si>
  <si>
    <t xml:space="preserve">The Shop </t>
  </si>
  <si>
    <t>John Cox (16)</t>
  </si>
  <si>
    <t>Llanthewy Rytherch (sic)</t>
  </si>
  <si>
    <t>Grocer</t>
  </si>
  <si>
    <t>Thomas Numan (45)</t>
  </si>
  <si>
    <t>4. Old Shop</t>
  </si>
  <si>
    <t>Richard Woodward (36)</t>
  </si>
  <si>
    <t>Carmarthenshire</t>
  </si>
  <si>
    <t>Farmer, Tailor and Shopkeeper</t>
  </si>
  <si>
    <t>House keeper</t>
  </si>
  <si>
    <t>Rectory</t>
  </si>
  <si>
    <t>Rev John Lloyd (45)</t>
  </si>
  <si>
    <t>Surrey</t>
  </si>
  <si>
    <t>Midhurst</t>
  </si>
  <si>
    <t>Rector of Llanvapley</t>
  </si>
  <si>
    <t>Rev John Lloyd</t>
  </si>
  <si>
    <t>Sussex</t>
  </si>
  <si>
    <t>John Lloyd</t>
  </si>
  <si>
    <t>Edward Mansel Townsend</t>
  </si>
  <si>
    <t>Somerset</t>
  </si>
  <si>
    <t>Bath</t>
  </si>
  <si>
    <t>Clergyman Church of England</t>
  </si>
  <si>
    <t>Parsonage</t>
  </si>
  <si>
    <t>Thomas Williams (35)</t>
  </si>
  <si>
    <t>Rector</t>
  </si>
  <si>
    <t>Emily Lolitia Lloyd (33)</t>
  </si>
  <si>
    <t>London</t>
  </si>
  <si>
    <t>wife</t>
  </si>
  <si>
    <t>Emily Lloyd</t>
  </si>
  <si>
    <t>Middx</t>
  </si>
  <si>
    <t>Bloomsbury</t>
  </si>
  <si>
    <t>Jessie Frances Townsend</t>
  </si>
  <si>
    <t>Gloucs</t>
  </si>
  <si>
    <t>Mickleton</t>
  </si>
  <si>
    <t>aka Rectory</t>
  </si>
  <si>
    <t>Elizabeth Williams (35)</t>
  </si>
  <si>
    <t>5. Parsonage</t>
  </si>
  <si>
    <t>Thomas Williams (49)</t>
  </si>
  <si>
    <t>Archdeacon of Llandaff and Rector of Llanvapley</t>
  </si>
  <si>
    <t>Emily Mary Edith Lloyd (8)</t>
  </si>
  <si>
    <t>Edith Lloyd</t>
  </si>
  <si>
    <t>Emily M Lloyd</t>
  </si>
  <si>
    <t>Daisy Jessie M Townsend</t>
  </si>
  <si>
    <t>Limehouse</t>
  </si>
  <si>
    <t>Martha Williams (10)</t>
  </si>
  <si>
    <t>Elizabeth Williams (46)</t>
  </si>
  <si>
    <t>Berkshire</t>
  </si>
  <si>
    <t>Violet Amy Lloyd (5)</t>
  </si>
  <si>
    <t>Violet Lloyd</t>
  </si>
  <si>
    <t>Noel Edward Townsend</t>
  </si>
  <si>
    <t>Essex</t>
  </si>
  <si>
    <t>Waltham Abbey</t>
  </si>
  <si>
    <t>Rowland Williams (8)</t>
  </si>
  <si>
    <t>Garnond Williams (22)</t>
  </si>
  <si>
    <t>Student at Oxford</t>
  </si>
  <si>
    <t>Maria Ferris (34)</t>
  </si>
  <si>
    <t>Monmouth</t>
  </si>
  <si>
    <t>Domestic servant</t>
  </si>
  <si>
    <t>Jane Lodge</t>
  </si>
  <si>
    <t>Usk</t>
  </si>
  <si>
    <t>Housemaid</t>
  </si>
  <si>
    <t>Eliza Bayton</t>
  </si>
  <si>
    <t>Cook</t>
  </si>
  <si>
    <t>Violet Frances N Townsend</t>
  </si>
  <si>
    <t>Warwickshire</t>
  </si>
  <si>
    <t>Thomas Williams (7)</t>
  </si>
  <si>
    <t>Annabella Williams (7)</t>
  </si>
  <si>
    <t>Caroline Mahan (21)</t>
  </si>
  <si>
    <t>Italy</t>
  </si>
  <si>
    <t>La Jone</t>
  </si>
  <si>
    <t>Nurse</t>
  </si>
  <si>
    <t>Mary Lodge</t>
  </si>
  <si>
    <t>Fanny Richards</t>
  </si>
  <si>
    <t>Shirenewton?</t>
  </si>
  <si>
    <t>House and chambermaid</t>
  </si>
  <si>
    <t>Charles Townsend</t>
  </si>
  <si>
    <t>Upper Sydenham</t>
  </si>
  <si>
    <t>Herbert Williams (4)</t>
  </si>
  <si>
    <t>Katherine Williams (3)</t>
  </si>
  <si>
    <t>Emily Hicks (20)</t>
  </si>
  <si>
    <t>House &amp; Parlour maid</t>
  </si>
  <si>
    <t>Grace E Fitzgerald Towensend</t>
  </si>
  <si>
    <t>Elizabeth Williams (10 months)</t>
  </si>
  <si>
    <t>james Smithson (16)</t>
  </si>
  <si>
    <t>Nottinghamshire</t>
  </si>
  <si>
    <t>In groom</t>
  </si>
  <si>
    <t>George Evans (46)</t>
  </si>
  <si>
    <t>Groom &amp; gardener</t>
  </si>
  <si>
    <t>Grace Annie Bowen Jones</t>
  </si>
  <si>
    <t>Glam</t>
  </si>
  <si>
    <t>St Bangred Nr Cardiff</t>
  </si>
  <si>
    <t>Governess - Domestic</t>
  </si>
  <si>
    <t>Mary Prout (60)</t>
  </si>
  <si>
    <t>Female servant</t>
  </si>
  <si>
    <t>George Evans (31)</t>
  </si>
  <si>
    <t>Servant gardner</t>
  </si>
  <si>
    <t>Sarah Evans (66)</t>
  </si>
  <si>
    <t>wife of g&amp;g</t>
  </si>
  <si>
    <t>Maple Cottage</t>
  </si>
  <si>
    <t>George Evans</t>
  </si>
  <si>
    <t>Hill Cottage</t>
  </si>
  <si>
    <t>Morris Watkins</t>
  </si>
  <si>
    <t>Elizabeth Coles</t>
  </si>
  <si>
    <t>Devon</t>
  </si>
  <si>
    <t>Sidmouth</t>
  </si>
  <si>
    <t>Cook - general domestic</t>
  </si>
  <si>
    <t>Elizabeth Jones (25)</t>
  </si>
  <si>
    <t>Mary Nicholas (36)</t>
  </si>
  <si>
    <t>Emma M Watkins</t>
  </si>
  <si>
    <t>Ellen May Matthews</t>
  </si>
  <si>
    <t>Abergavenny</t>
  </si>
  <si>
    <t>Domestic nurse</t>
  </si>
  <si>
    <t>May Nicholas (25)</t>
  </si>
  <si>
    <t>Elizabeth Phillips (26)</t>
  </si>
  <si>
    <t>William Roberts</t>
  </si>
  <si>
    <t>65 (lodger)</t>
  </si>
  <si>
    <t>Llanvattock</t>
  </si>
  <si>
    <t>Ann Edmonds (15)</t>
  </si>
  <si>
    <t>Radnorshire</t>
  </si>
  <si>
    <t>Benjamin Jones (52)</t>
  </si>
  <si>
    <t>Clehanger</t>
  </si>
  <si>
    <t>Crphan Cottage</t>
  </si>
  <si>
    <t>Anne Harris (47) widow</t>
  </si>
  <si>
    <t>Pantegue?</t>
  </si>
  <si>
    <t>Retired farmer</t>
  </si>
  <si>
    <t>The Manse</t>
  </si>
  <si>
    <t>John S Williams</t>
  </si>
  <si>
    <t>Brecons</t>
  </si>
  <si>
    <t>Llanavon</t>
  </si>
  <si>
    <t>Congregational Minister</t>
  </si>
  <si>
    <t>B</t>
  </si>
  <si>
    <t>Thomas Slade (30)</t>
  </si>
  <si>
    <t>Male servant</t>
  </si>
  <si>
    <t>Mary Jones (52)</t>
  </si>
  <si>
    <t>Llantilio Crossenny</t>
  </si>
  <si>
    <t>Anne Williams</t>
  </si>
  <si>
    <t>Llanover</t>
  </si>
  <si>
    <t>Frances Grieve (20)</t>
  </si>
  <si>
    <t>Governess</t>
  </si>
  <si>
    <t>6 Cottage</t>
  </si>
  <si>
    <t>Benjamin Jones (43)</t>
  </si>
  <si>
    <t>Pear Tree Cottage</t>
  </si>
  <si>
    <t>George Watkins</t>
  </si>
  <si>
    <t>Lydia Pritchard (niece)</t>
  </si>
  <si>
    <t>attending school</t>
  </si>
  <si>
    <t>Mary Jones (44)</t>
  </si>
  <si>
    <t>Eliza Watkins</t>
  </si>
  <si>
    <t>Shire Newton</t>
  </si>
  <si>
    <t>Mary Jones (22)</t>
  </si>
  <si>
    <t>Ada Watkins</t>
  </si>
  <si>
    <t>Llandewi Rhytherch</t>
  </si>
  <si>
    <t>Thomas Jones (9)</t>
  </si>
  <si>
    <t>Church cottage</t>
  </si>
  <si>
    <t>Edwin Nicholas</t>
  </si>
  <si>
    <t>Shoemaker</t>
  </si>
  <si>
    <t>Thomas Baggs (25)</t>
  </si>
  <si>
    <t>Ruth Jones (7)</t>
  </si>
  <si>
    <t>(poss Monmouth House?)</t>
  </si>
  <si>
    <t>Jane Nicholas</t>
  </si>
  <si>
    <t>Builth</t>
  </si>
  <si>
    <t>(Monmouth House)</t>
  </si>
  <si>
    <t>Elenor Baggs (25)</t>
  </si>
  <si>
    <t>Willam Baggs (1)</t>
  </si>
  <si>
    <t>7 Cottage</t>
  </si>
  <si>
    <t>Thomas Baggs (37)</t>
  </si>
  <si>
    <t>(Monmouth Hse)</t>
  </si>
  <si>
    <t>Elenor Baggs (37)</t>
  </si>
  <si>
    <t>Trothy Cottage</t>
  </si>
  <si>
    <t>Edward Williams (47)</t>
  </si>
  <si>
    <t>Llantillio Crossenny</t>
  </si>
  <si>
    <t>Shoemaker (master)</t>
  </si>
  <si>
    <t>Mary Williams (54)</t>
  </si>
  <si>
    <t>St Mary's</t>
  </si>
  <si>
    <t>School mistress</t>
  </si>
  <si>
    <t>Lewis Watkins</t>
  </si>
  <si>
    <t xml:space="preserve">Trothy Cottage </t>
  </si>
  <si>
    <t>Lewis Jones Watkins</t>
  </si>
  <si>
    <t>General Labourer</t>
  </si>
  <si>
    <t>Thomas Jones (40)</t>
  </si>
  <si>
    <t>Mary Williams (48)</t>
  </si>
  <si>
    <t>Mary Jane Williams (24)</t>
  </si>
  <si>
    <t>Assistant teacher</t>
  </si>
  <si>
    <t>Mary Jane Watkins</t>
  </si>
  <si>
    <t>Mary Watkins</t>
  </si>
  <si>
    <t>Mary J Watkins</t>
  </si>
  <si>
    <t>(Trothy Cottage)</t>
  </si>
  <si>
    <t>Ann Jones (35)</t>
  </si>
  <si>
    <t>12 Smithshop</t>
  </si>
  <si>
    <t>Daniel Matthews (28)</t>
  </si>
  <si>
    <t>Blacksmith</t>
  </si>
  <si>
    <t>Mary J Williams (15)</t>
  </si>
  <si>
    <t>Arthur Keys (9) Boarder</t>
  </si>
  <si>
    <t>Wilts</t>
  </si>
  <si>
    <t>Devises</t>
  </si>
  <si>
    <t>William Watkins</t>
  </si>
  <si>
    <t>Florence M Watkins</t>
  </si>
  <si>
    <t>Ann Matthews (28)</t>
  </si>
  <si>
    <t>Dressmaker</t>
  </si>
  <si>
    <t>John Williams (13)</t>
  </si>
  <si>
    <t>Florence Watkins</t>
  </si>
  <si>
    <t>Annie E Watkins</t>
  </si>
  <si>
    <t>John Prichard (64)</t>
  </si>
  <si>
    <t>Elizabeth Matthews (4)</t>
  </si>
  <si>
    <t>Wiliiam Williams (10)</t>
  </si>
  <si>
    <t>Anne Watkins</t>
  </si>
  <si>
    <t>(Smithy)</t>
  </si>
  <si>
    <t>Ann Pritchard (75)</t>
  </si>
  <si>
    <t>Thomas Matthews (1)</t>
  </si>
  <si>
    <t>John Watkins</t>
  </si>
  <si>
    <t>White house</t>
  </si>
  <si>
    <t>John Williams (30)</t>
  </si>
  <si>
    <t>(probably Yew Tree Cottage)</t>
  </si>
  <si>
    <t>Margaret Williams (28)</t>
  </si>
  <si>
    <t>9 Whitehouse</t>
  </si>
  <si>
    <t>John Williams (40)</t>
  </si>
  <si>
    <t>David Lewis (55)</t>
  </si>
  <si>
    <t>Independent Minister of Providence Chapel</t>
  </si>
  <si>
    <t>Oak Cottage</t>
  </si>
  <si>
    <t>Thomas Hill</t>
  </si>
  <si>
    <t>Hereford</t>
  </si>
  <si>
    <t>Coachman</t>
  </si>
  <si>
    <t>Oak House</t>
  </si>
  <si>
    <t>Elizabeth Williams</t>
  </si>
  <si>
    <t>Llandeilo Crocorney</t>
  </si>
  <si>
    <t>Living on own means</t>
  </si>
  <si>
    <t>Ann Williams (6 months)</t>
  </si>
  <si>
    <t>(Yew Tree Cottage)</t>
  </si>
  <si>
    <t>Margeret Williams (38)</t>
  </si>
  <si>
    <t xml:space="preserve">The court? </t>
  </si>
  <si>
    <t>Reuben Maisey (28)</t>
  </si>
  <si>
    <t>Upton</t>
  </si>
  <si>
    <t>Butler</t>
  </si>
  <si>
    <t>Martha Hill</t>
  </si>
  <si>
    <t>Ann Willaims (10)</t>
  </si>
  <si>
    <t>Elizabeth Reese (40)</t>
  </si>
  <si>
    <t>Pembrokes</t>
  </si>
  <si>
    <t>Johnstone</t>
  </si>
  <si>
    <t>Wlliam Henry Garland</t>
  </si>
  <si>
    <t>Somerton</t>
  </si>
  <si>
    <t>Gardener</t>
  </si>
  <si>
    <t>William Gardener (55)</t>
  </si>
  <si>
    <t>Margeret Williams (8)</t>
  </si>
  <si>
    <t>Rebaca Reese (18)</t>
  </si>
  <si>
    <t>Kitchen Maid</t>
  </si>
  <si>
    <t>Annie Garland</t>
  </si>
  <si>
    <t>Mudford</t>
  </si>
  <si>
    <t>(opp Wentlan Cttge)</t>
  </si>
  <si>
    <t>Phoebe Gardener (50)</t>
  </si>
  <si>
    <t>Amelia Williams (4)</t>
  </si>
  <si>
    <t>Oak Cottage (2)</t>
  </si>
  <si>
    <t>Sarah Parry</t>
  </si>
  <si>
    <t>Llanishan</t>
  </si>
  <si>
    <t>Ethel Maud Coles (niece)</t>
  </si>
  <si>
    <t>Dorset</t>
  </si>
  <si>
    <t>Compton</t>
  </si>
  <si>
    <t>Lydia Davies (45)</t>
  </si>
  <si>
    <t>Sarah Williams (1)</t>
  </si>
  <si>
    <t>Honland Cottage</t>
  </si>
  <si>
    <t>Mary Jones</t>
  </si>
  <si>
    <t>Nantyglo</t>
  </si>
  <si>
    <t>Pauper receiving pay</t>
  </si>
  <si>
    <t>10 New Shop</t>
  </si>
  <si>
    <t>Elizabeth Meredith (47)</t>
  </si>
  <si>
    <t>Grocer's Shop</t>
  </si>
  <si>
    <t>Rachel Jones (74)</t>
  </si>
  <si>
    <t>Llangorse</t>
  </si>
  <si>
    <t>Grocer Shop</t>
  </si>
  <si>
    <t>William Meredith (22) Son</t>
  </si>
  <si>
    <t>Carpenter</t>
  </si>
  <si>
    <t>Mary Jones (35)</t>
  </si>
  <si>
    <t>Anne Probert</t>
  </si>
  <si>
    <t>Annie Probert (niece)</t>
  </si>
  <si>
    <t>Assistant</t>
  </si>
  <si>
    <t>Post Office</t>
  </si>
  <si>
    <t>Shopkeeper</t>
  </si>
  <si>
    <t>Alexander Blunt (30) Son-in-Law</t>
  </si>
  <si>
    <t>William Jones (29)</t>
  </si>
  <si>
    <t>Bettws Newydd</t>
  </si>
  <si>
    <t>Maggie Probert</t>
  </si>
  <si>
    <t>23 (visitor)</t>
  </si>
  <si>
    <t>Assistant shopkeeper</t>
  </si>
  <si>
    <t>Eliza Blunt (26) daughter</t>
  </si>
  <si>
    <t>David Edmunds (23) Lodger</t>
  </si>
  <si>
    <t>Llanarth</t>
  </si>
  <si>
    <t>46 (boarder)</t>
  </si>
  <si>
    <t>Gardner</t>
  </si>
  <si>
    <t>The Mill</t>
  </si>
  <si>
    <t>James Lewis (35)</t>
  </si>
  <si>
    <t>Miller</t>
  </si>
  <si>
    <t>Cornelius Blunt (7)</t>
  </si>
  <si>
    <t>David Jones (23) Boarder</t>
  </si>
  <si>
    <t>Llanvair</t>
  </si>
  <si>
    <t>Farm lab.</t>
  </si>
  <si>
    <t>Mary Lewis (30)</t>
  </si>
  <si>
    <t>Ann Walters (45) sister</t>
  </si>
  <si>
    <t>"invalid"</t>
  </si>
  <si>
    <t>Elija Lewis</t>
  </si>
  <si>
    <t>Grossmont</t>
  </si>
  <si>
    <t>Ann Lewis (7)</t>
  </si>
  <si>
    <t>Annie Lewis</t>
  </si>
  <si>
    <t>Blackmith Shop</t>
  </si>
  <si>
    <t>Albert Morris</t>
  </si>
  <si>
    <t>Grosfield?</t>
  </si>
  <si>
    <t>Smith's Shop</t>
  </si>
  <si>
    <t>James Jenkins</t>
  </si>
  <si>
    <t>St Woenards</t>
  </si>
  <si>
    <t>Sarah Lewis (5)</t>
  </si>
  <si>
    <t>2. The Mill</t>
  </si>
  <si>
    <t>John Pritchard (56)</t>
  </si>
  <si>
    <t>Blacksmith's Shop</t>
  </si>
  <si>
    <t>Richard Phipps (39)</t>
  </si>
  <si>
    <t>Abeydore</t>
  </si>
  <si>
    <t>Henry Lewis</t>
  </si>
  <si>
    <t>Llanvihangel Crocourney</t>
  </si>
  <si>
    <t>Mary Morris</t>
  </si>
  <si>
    <t>Emily Jenkins</t>
  </si>
  <si>
    <t>Tretire</t>
  </si>
  <si>
    <t>Rachel Lewis (3)</t>
  </si>
  <si>
    <t>Jane Pritchard (60)</t>
  </si>
  <si>
    <t>Sarah Phipps (56)</t>
  </si>
  <si>
    <t>Grosmont</t>
  </si>
  <si>
    <t>Blacksmith's wife</t>
  </si>
  <si>
    <t>Charles Lewis</t>
  </si>
  <si>
    <t>Blanch Morris</t>
  </si>
  <si>
    <t>Pentmyrie</t>
  </si>
  <si>
    <t>Gertrude Jenkins</t>
  </si>
  <si>
    <t>John Lewis (10 months)</t>
  </si>
  <si>
    <t>John Pritchard (25)</t>
  </si>
  <si>
    <t>William Phipps (6) grandson</t>
  </si>
  <si>
    <t>Llanfoist</t>
  </si>
  <si>
    <t>scholar</t>
  </si>
  <si>
    <t>Elijah Lewis</t>
  </si>
  <si>
    <t>Rudolph Morris</t>
  </si>
  <si>
    <t>Welsh Newton</t>
  </si>
  <si>
    <t>Gladys Jenkins</t>
  </si>
  <si>
    <t>Llangattock nigh-usk</t>
  </si>
  <si>
    <t>Elizabeth Porch (16)</t>
  </si>
  <si>
    <t>Jane Pritchard (22)</t>
  </si>
  <si>
    <t>Emily Louisa Lewis</t>
  </si>
  <si>
    <t>Raglan</t>
  </si>
  <si>
    <t>William Thomas (20)</t>
  </si>
  <si>
    <t>Servant</t>
  </si>
  <si>
    <t>Lea Pritchard (18)</t>
  </si>
  <si>
    <t>Upper Ton</t>
  </si>
  <si>
    <t>John Pritchard (43)</t>
  </si>
  <si>
    <t>Llanthewy Rytherch</t>
  </si>
  <si>
    <t>Farmer of 120 Acres</t>
  </si>
  <si>
    <t>Lewis Thomas Lewis</t>
  </si>
  <si>
    <t>Llangattock Lingoed</t>
  </si>
  <si>
    <t>Alan Morris</t>
  </si>
  <si>
    <t>1 month</t>
  </si>
  <si>
    <t>E?</t>
  </si>
  <si>
    <t>William Thuby (40)</t>
  </si>
  <si>
    <t>Ireland</t>
  </si>
  <si>
    <t>Sophia Pritchard (42)</t>
  </si>
  <si>
    <t>Edith Annie Lewis</t>
  </si>
  <si>
    <t>Smithy</t>
  </si>
  <si>
    <t>Evan Jones (55)</t>
  </si>
  <si>
    <t>Ann H Pritchard (8)</t>
  </si>
  <si>
    <t>Charles Charles</t>
  </si>
  <si>
    <t>Llanvetherine</t>
  </si>
  <si>
    <t>Yew Tree Cottage</t>
  </si>
  <si>
    <t>Roger Williams</t>
  </si>
  <si>
    <t>Goytre</t>
  </si>
  <si>
    <t>labourer</t>
  </si>
  <si>
    <t>Yew Tree Cttge</t>
  </si>
  <si>
    <t>David Davies</t>
  </si>
  <si>
    <t>Farm Labourer</t>
  </si>
  <si>
    <t>(now k/a Laundry Cttge)</t>
  </si>
  <si>
    <t>Rachel Jones (40)</t>
  </si>
  <si>
    <t>11 Cottage</t>
  </si>
  <si>
    <t>Evan Jones (47)</t>
  </si>
  <si>
    <t>Cardiganshire</t>
  </si>
  <si>
    <t>Farmer &amp; Blacksmith</t>
  </si>
  <si>
    <t>John Pritchard (6)</t>
  </si>
  <si>
    <t>Rose Williams</t>
  </si>
  <si>
    <t>Llanthewy Rhytherch</t>
  </si>
  <si>
    <t>? Davies</t>
  </si>
  <si>
    <t>Llantilio Pertholey</t>
  </si>
  <si>
    <t>Any Jones (9)</t>
  </si>
  <si>
    <t>(Laundry cottage)</t>
  </si>
  <si>
    <t>Rachel Jones (54)</t>
  </si>
  <si>
    <t>Laundress</t>
  </si>
  <si>
    <t>William Pritchard (5)</t>
  </si>
  <si>
    <t>Ivan Williams</t>
  </si>
  <si>
    <t>Mary Jones (6)</t>
  </si>
  <si>
    <t>Martha Jones (12)</t>
  </si>
  <si>
    <t>Thomas Davies (40)</t>
  </si>
  <si>
    <t>Cwm Du</t>
  </si>
  <si>
    <t>Farmer of 80 Acres (empoying 4 labourers)</t>
  </si>
  <si>
    <t>Theresa Pritchard (4)</t>
  </si>
  <si>
    <t>1.unnamed</t>
  </si>
  <si>
    <t>Willam Bevan</t>
  </si>
  <si>
    <t>Lanigon</t>
  </si>
  <si>
    <t>Violet Williams</t>
  </si>
  <si>
    <t>David Jones (5)</t>
  </si>
  <si>
    <t>Margaret Jones (11)</t>
  </si>
  <si>
    <t>Ann Davies (30)</t>
  </si>
  <si>
    <t>Llangattock nigh Usk</t>
  </si>
  <si>
    <t>Lilly Sophia Pritchard (2)</t>
  </si>
  <si>
    <t>2. unnamed</t>
  </si>
  <si>
    <t>William Matthews</t>
  </si>
  <si>
    <t>Charles Williams</t>
  </si>
  <si>
    <t>Martha Jones (3)</t>
  </si>
  <si>
    <t>Mary Trout (80)</t>
  </si>
  <si>
    <t>Bristol</t>
  </si>
  <si>
    <t>Formerly servant</t>
  </si>
  <si>
    <t>William davies (9)</t>
  </si>
  <si>
    <t>Llanwenarth</t>
  </si>
  <si>
    <t>Edith Jane Pritchard (6 months)</t>
  </si>
  <si>
    <t>Sarah Matthews</t>
  </si>
  <si>
    <t>Gladys Williams</t>
  </si>
  <si>
    <t>Margaret Jones (1)</t>
  </si>
  <si>
    <t>? P Davies (1)</t>
  </si>
  <si>
    <t>Rosa Mary Adams (15) visitor</t>
  </si>
  <si>
    <t>1. Lower Ton</t>
  </si>
  <si>
    <t>Elizabeth Davies (81)</t>
  </si>
  <si>
    <t>Farmer of 80 Acres employing 1 labourer</t>
  </si>
  <si>
    <t>Walter Powell (33)</t>
  </si>
  <si>
    <t>Garway</t>
  </si>
  <si>
    <t>Carter</t>
  </si>
  <si>
    <t>Emma Williams (17) servant</t>
  </si>
  <si>
    <t>Llangatock Lingoed</t>
  </si>
  <si>
    <t>6. unnamed</t>
  </si>
  <si>
    <t>Brynygwyn</t>
  </si>
  <si>
    <t>Yew Tree</t>
  </si>
  <si>
    <t>George Edmunds</t>
  </si>
  <si>
    <t>Working on own acreage</t>
  </si>
  <si>
    <t>Chapel Road</t>
  </si>
  <si>
    <t>Mary Edmunds</t>
  </si>
  <si>
    <t>Wales Newton?</t>
  </si>
  <si>
    <t>Retired Farmer</t>
  </si>
  <si>
    <t>Lower Ton</t>
  </si>
  <si>
    <t>Elizabeth Davies (70)</t>
  </si>
  <si>
    <t>Farmer</t>
  </si>
  <si>
    <t>Mary Ryan (41) Daughter</t>
  </si>
  <si>
    <t>Farmer's daughter</t>
  </si>
  <si>
    <t>John Williams (34)</t>
  </si>
  <si>
    <t>Llanishaw</t>
  </si>
  <si>
    <t>Ag. Lab</t>
  </si>
  <si>
    <t>William Tewdry (67)</t>
  </si>
  <si>
    <t>Derson</t>
  </si>
  <si>
    <t>(but Brook Cottage)</t>
  </si>
  <si>
    <t>Anne Davies</t>
  </si>
  <si>
    <t>James Davies (35)</t>
  </si>
  <si>
    <t>James Davies (50) son</t>
  </si>
  <si>
    <t>Farmers son</t>
  </si>
  <si>
    <t>David Jones (34)</t>
  </si>
  <si>
    <t>Thomas Davies</t>
  </si>
  <si>
    <t>James Ryan (30)</t>
  </si>
  <si>
    <t>Milliner</t>
  </si>
  <si>
    <t>Amy Jones (18)</t>
  </si>
  <si>
    <t>Edith Davies</t>
  </si>
  <si>
    <t>Brook Cottage</t>
  </si>
  <si>
    <t>Coachman Groom</t>
  </si>
  <si>
    <t>Henry Brown</t>
  </si>
  <si>
    <t>Hants</t>
  </si>
  <si>
    <t>Stephenage</t>
  </si>
  <si>
    <t>Coachman - domestic</t>
  </si>
  <si>
    <t>James Evans (15)</t>
  </si>
  <si>
    <t>Man servant</t>
  </si>
  <si>
    <t>John Jones (19)</t>
  </si>
  <si>
    <t>Middle Ton</t>
  </si>
  <si>
    <t>William Garnold (33)</t>
  </si>
  <si>
    <t>Farming bailiff</t>
  </si>
  <si>
    <t xml:space="preserve">Edwin Webb (63) </t>
  </si>
  <si>
    <t>Much Birch</t>
  </si>
  <si>
    <t>Farmer of 30 Acres</t>
  </si>
  <si>
    <t>Alfred Davies</t>
  </si>
  <si>
    <t>2 months</t>
  </si>
  <si>
    <t>Sarah Jane Brown</t>
  </si>
  <si>
    <t>Alborne</t>
  </si>
  <si>
    <t>Rebecca Morgan (15)</t>
  </si>
  <si>
    <t>Jane Garnold (26)</t>
  </si>
  <si>
    <t>Llangatock Vibon Avel</t>
  </si>
  <si>
    <t>Bailiff's wife</t>
  </si>
  <si>
    <t>Ann Webb (57)</t>
  </si>
  <si>
    <t xml:space="preserve">Llanvihangel </t>
  </si>
  <si>
    <t>Emily Jane Morris</t>
  </si>
  <si>
    <t>? Lansarrow?</t>
  </si>
  <si>
    <t>Edith Emily Brown</t>
  </si>
  <si>
    <t>Burgess Hill</t>
  </si>
  <si>
    <t>William Watkins (57)</t>
  </si>
  <si>
    <t>Farmer (of 65 acres - 2 labs)</t>
  </si>
  <si>
    <t>Arthur Garnold (2)</t>
  </si>
  <si>
    <t>iIsaac Webb (20)</t>
  </si>
  <si>
    <t>Llanggatock V A</t>
  </si>
  <si>
    <t>Farmer's son</t>
  </si>
  <si>
    <t>Midred Alice Brown</t>
  </si>
  <si>
    <t>Newbridge on Wye</t>
  </si>
  <si>
    <t>Thomas Skipp (35)</t>
  </si>
  <si>
    <t>David Watkins (48) Brother</t>
  </si>
  <si>
    <t>Daniel Crockett (23) lodger</t>
  </si>
  <si>
    <t>Ag Lab.</t>
  </si>
  <si>
    <t>Dessany Web (22)</t>
  </si>
  <si>
    <t xml:space="preserve">Llangatock V A </t>
  </si>
  <si>
    <t>12/13 unnamed</t>
  </si>
  <si>
    <t>Mary Anne Cot</t>
  </si>
  <si>
    <t>Frederick Davies</t>
  </si>
  <si>
    <t>Emma Skipp (30)</t>
  </si>
  <si>
    <t>William Watkins (19) son</t>
  </si>
  <si>
    <t>Margaret Morgan (17)</t>
  </si>
  <si>
    <t>Domestic Servant</t>
  </si>
  <si>
    <t xml:space="preserve">Alfred ? </t>
  </si>
  <si>
    <t>Farringdon</t>
  </si>
  <si>
    <t>Ernest Davies</t>
  </si>
  <si>
    <t>Dinah Skipp (8)</t>
  </si>
  <si>
    <t>George Jones (24)</t>
  </si>
  <si>
    <t>Florence Davies</t>
  </si>
  <si>
    <t>Thomas Skipp (6)</t>
  </si>
  <si>
    <t>Margeret Davies (22)</t>
  </si>
  <si>
    <t>Albert Davies</t>
  </si>
  <si>
    <t>Mary Skipp (4)</t>
  </si>
  <si>
    <t>Sarah Jones (5) Niece</t>
  </si>
  <si>
    <t>Robert Davies</t>
  </si>
  <si>
    <t xml:space="preserve">E ? </t>
  </si>
  <si>
    <t>Thomas Rogers (20)</t>
  </si>
  <si>
    <t>Manservant</t>
  </si>
  <si>
    <t>unnamed</t>
  </si>
  <si>
    <t>Bryngwyn</t>
  </si>
  <si>
    <t>Coachman (domestic?)</t>
  </si>
  <si>
    <t>9 Lower House</t>
  </si>
  <si>
    <t>Mary Evans (72)</t>
  </si>
  <si>
    <t>Farmer of 18 acres</t>
  </si>
  <si>
    <t>Little Ton</t>
  </si>
  <si>
    <t>George Davies (40)</t>
  </si>
  <si>
    <t>Ennumerator</t>
  </si>
  <si>
    <t>Laundry Cottage</t>
  </si>
  <si>
    <t>Charles Myton</t>
  </si>
  <si>
    <t>Annie Davies</t>
  </si>
  <si>
    <t>Lower House</t>
  </si>
  <si>
    <t>Evan Evans (55)</t>
  </si>
  <si>
    <t>(Little Ton)</t>
  </si>
  <si>
    <t>John Jones (40) son</t>
  </si>
  <si>
    <t>Charles Price (nephew of Lower Ton) (13)</t>
  </si>
  <si>
    <t>Radnor</t>
  </si>
  <si>
    <t>Guyshot</t>
  </si>
  <si>
    <t>Miller's boy</t>
  </si>
  <si>
    <t>Anne Davies (35)</t>
  </si>
  <si>
    <t>Llangannen</t>
  </si>
  <si>
    <t>Sarah Myton</t>
  </si>
  <si>
    <t>Edith May Davies</t>
  </si>
  <si>
    <t>Mary Evans (60)</t>
  </si>
  <si>
    <t>Elizabeth Powell 18 (visitor)</t>
  </si>
  <si>
    <t>Mary Ann Davies (11)</t>
  </si>
  <si>
    <t>Dingestow</t>
  </si>
  <si>
    <t>Raymond Myton</t>
  </si>
  <si>
    <t>Bertie Davies</t>
  </si>
  <si>
    <t>at school</t>
  </si>
  <si>
    <t>John Jones (25)</t>
  </si>
  <si>
    <t>James Davies (9)</t>
  </si>
  <si>
    <t>William Davies (4)</t>
  </si>
  <si>
    <t>Whitchurch</t>
  </si>
  <si>
    <t>Laura Mabel Davies</t>
  </si>
  <si>
    <t>Joseph (11 months)</t>
  </si>
  <si>
    <t>Ty Mawr</t>
  </si>
  <si>
    <t>Philip Walbeoffe (45)</t>
  </si>
  <si>
    <t>3. Ty Mawr</t>
  </si>
  <si>
    <t>Philip Walbeoffe (60)</t>
  </si>
  <si>
    <t>Famer of 80 acres employing 2 labourers</t>
  </si>
  <si>
    <t>John T Wilson (35)</t>
  </si>
  <si>
    <t>Landed proprietor</t>
  </si>
  <si>
    <t>The Court</t>
  </si>
  <si>
    <t>Richard Carlisle</t>
  </si>
  <si>
    <t>Lancs</t>
  </si>
  <si>
    <t>Lancaster</t>
  </si>
  <si>
    <t>Magistrate</t>
  </si>
  <si>
    <t>Llanvapley Court</t>
  </si>
  <si>
    <t>John Probert</t>
  </si>
  <si>
    <t>Wheelwright &amp; Carpenter</t>
  </si>
  <si>
    <t>(Llanvapley Court)</t>
  </si>
  <si>
    <t>Thomas Walbeoffe (61)</t>
  </si>
  <si>
    <t xml:space="preserve">? Rl Mon Militia? </t>
  </si>
  <si>
    <t>Mary A Wilson (35)</t>
  </si>
  <si>
    <t>Llanellen</t>
  </si>
  <si>
    <t>Florance Herbert Carlise</t>
  </si>
  <si>
    <t>Rose M Carlisle</t>
  </si>
  <si>
    <t>Richmond</t>
  </si>
  <si>
    <t>Elizabeth Probert</t>
  </si>
  <si>
    <t>Montgomerry</t>
  </si>
  <si>
    <t>Newtown</t>
  </si>
  <si>
    <t>Thomas Walbeoffe (46)</t>
  </si>
  <si>
    <t>Ind?</t>
  </si>
  <si>
    <t>Mary Jones (68) sister</t>
  </si>
  <si>
    <t>Accountant and land ?</t>
  </si>
  <si>
    <t>John L Wilson (6)</t>
  </si>
  <si>
    <t>Dorothy Rinkery</t>
  </si>
  <si>
    <t>Florence Carlisle</t>
  </si>
  <si>
    <t>Mary Jones (55)</t>
  </si>
  <si>
    <t>Mary Anne Jones (24)</t>
  </si>
  <si>
    <t>William H H Wilson (5)</t>
  </si>
  <si>
    <t>Margeret Tyker</t>
  </si>
  <si>
    <t>India</t>
  </si>
  <si>
    <t>Poona</t>
  </si>
  <si>
    <t>Alice Lemlley</t>
  </si>
  <si>
    <t>Stoke Priors</t>
  </si>
  <si>
    <t>Sarah Jones (15)</t>
  </si>
  <si>
    <t>John L Nelson (25)</t>
  </si>
  <si>
    <t>Land Proprietor</t>
  </si>
  <si>
    <t>Thomas Walbeoffe (70) wife's Uncle</t>
  </si>
  <si>
    <t>Gentleman</t>
  </si>
  <si>
    <t>Caroline Evans</t>
  </si>
  <si>
    <t>Kimble?</t>
  </si>
  <si>
    <t>John Phillips</t>
  </si>
  <si>
    <t>Shrops</t>
  </si>
  <si>
    <t>Shrewsbury</t>
  </si>
  <si>
    <t>Footman</t>
  </si>
  <si>
    <t>Elizabeth Clements (90)</t>
  </si>
  <si>
    <t>Hannah Jeffries (24)</t>
  </si>
  <si>
    <t>Emily V Kirk (21)</t>
  </si>
  <si>
    <t>Lincoln</t>
  </si>
  <si>
    <t>Barrow on Humber</t>
  </si>
  <si>
    <t>Sarah Lewis</t>
  </si>
  <si>
    <t>Ladies' maid</t>
  </si>
  <si>
    <t>Francis Shier</t>
  </si>
  <si>
    <t>Maid</t>
  </si>
  <si>
    <t>Thomas Williams (30)</t>
  </si>
  <si>
    <t>Anne James (19)</t>
  </si>
  <si>
    <t>Septema Kirk (13)</t>
  </si>
  <si>
    <t>Fanny Bishop</t>
  </si>
  <si>
    <t>Caldicott</t>
  </si>
  <si>
    <t>House maid</t>
  </si>
  <si>
    <t>Elizabeth Phillips</t>
  </si>
  <si>
    <t>William Price (15)</t>
  </si>
  <si>
    <t xml:space="preserve">Henry Baldyr? (30) </t>
  </si>
  <si>
    <t>Anne Phillips (28)</t>
  </si>
  <si>
    <t>Penrose</t>
  </si>
  <si>
    <t>Mary Bullock</t>
  </si>
  <si>
    <t>Kitchen maid</t>
  </si>
  <si>
    <t>Clara Banks</t>
  </si>
  <si>
    <t>Ledbury</t>
  </si>
  <si>
    <t>Thomas ? (50)</t>
  </si>
  <si>
    <t>Jonathan Jones (22)</t>
  </si>
  <si>
    <t>Anne Hele (21)</t>
  </si>
  <si>
    <t>Parlour Maid</t>
  </si>
  <si>
    <t>Sarah Moulder</t>
  </si>
  <si>
    <t>Laundry maid</t>
  </si>
  <si>
    <t>Elizabeth Edwards (16)</t>
  </si>
  <si>
    <t>John Probert (49)</t>
  </si>
  <si>
    <t>John Lewis</t>
  </si>
  <si>
    <t>4. New Cottage</t>
  </si>
  <si>
    <t>Joseph Pritchard (44)</t>
  </si>
  <si>
    <t>James Hitchcock (39)</t>
  </si>
  <si>
    <t>Ottery St Mary</t>
  </si>
  <si>
    <t>Foreman of land drainers</t>
  </si>
  <si>
    <t>(hawthorns?)</t>
  </si>
  <si>
    <t>Jane Pritchard (40)</t>
  </si>
  <si>
    <t>Jane Hitchcock (27)</t>
  </si>
  <si>
    <t>Chidehampton</t>
  </si>
  <si>
    <t>William Pritchard (12)</t>
  </si>
  <si>
    <t>james Hitchcock (5)</t>
  </si>
  <si>
    <t>New Manley</t>
  </si>
  <si>
    <t>George Pritchard (4)</t>
  </si>
  <si>
    <t>at home</t>
  </si>
  <si>
    <t>Mary A Hitchcock (5)</t>
  </si>
  <si>
    <t>Cornwall</t>
  </si>
  <si>
    <t>Probes</t>
  </si>
  <si>
    <t>Eliza Hitchcock (1)</t>
  </si>
  <si>
    <t>11. New House</t>
  </si>
  <si>
    <t>John Jones (33)</t>
  </si>
  <si>
    <t>Cottage (Duffryn?)</t>
  </si>
  <si>
    <t>Elizabeth Thomas (60) widow</t>
  </si>
  <si>
    <t>Tredeshaw?</t>
  </si>
  <si>
    <t>Duffryn Cottage</t>
  </si>
  <si>
    <t>Llantillio</t>
  </si>
  <si>
    <t xml:space="preserve">William George? </t>
  </si>
  <si>
    <t>New House</t>
  </si>
  <si>
    <t>William Seys/Sayce (55)</t>
  </si>
  <si>
    <t>Mary Ann Jones (27)</t>
  </si>
  <si>
    <t xml:space="preserve">Cottage </t>
  </si>
  <si>
    <t>George Watkins (28)</t>
  </si>
  <si>
    <t>Coleford</t>
  </si>
  <si>
    <t>Drainer of lands</t>
  </si>
  <si>
    <t>Elizabeth Pugh (31) daughter</t>
  </si>
  <si>
    <t>Elizabeth Davies</t>
  </si>
  <si>
    <t>Llantillio Pertholey</t>
  </si>
  <si>
    <t>Sarah Seys (35)</t>
  </si>
  <si>
    <t>David Jones (4)</t>
  </si>
  <si>
    <t>Eliza Watkins (30)</t>
  </si>
  <si>
    <t>Llangwm</t>
  </si>
  <si>
    <t>Mary Pugh (10) granddaughter</t>
  </si>
  <si>
    <t>Fair view cottage</t>
  </si>
  <si>
    <t xml:space="preserve">Gloucs </t>
  </si>
  <si>
    <t>Market Gardener</t>
  </si>
  <si>
    <t>Ann Seys (15)</t>
  </si>
  <si>
    <t>Ann Jones (3)</t>
  </si>
  <si>
    <t>james Watkins (3)</t>
  </si>
  <si>
    <t>Emily H Pugh (3) granddaughter</t>
  </si>
  <si>
    <t>Llanddewi Rhydderch</t>
  </si>
  <si>
    <t>Sarah Seys (13)</t>
  </si>
  <si>
    <t>Mary Jane Jones (1)</t>
  </si>
  <si>
    <t>Elizabeth Watkins (1)</t>
  </si>
  <si>
    <t>Ada Jane Pugh (11 months) granddaughter</t>
  </si>
  <si>
    <t>James Seys (12)</t>
  </si>
  <si>
    <t>Henry Phillips (33) lodger</t>
  </si>
  <si>
    <t>USA</t>
  </si>
  <si>
    <t>Cabel George (20)</t>
  </si>
  <si>
    <t>Edwin Price (30) lodger</t>
  </si>
  <si>
    <t>England???</t>
  </si>
  <si>
    <t>Mount Pleasant Cottage</t>
  </si>
  <si>
    <t>Enoch Jenkins</t>
  </si>
  <si>
    <t>Clytha</t>
  </si>
  <si>
    <t>William Jones (15)</t>
  </si>
  <si>
    <t>man servant</t>
  </si>
  <si>
    <t>2. Cottage</t>
  </si>
  <si>
    <t>Thomas Jones (39)</t>
  </si>
  <si>
    <t>Butcher</t>
  </si>
  <si>
    <t>Ann Jenkins</t>
  </si>
  <si>
    <t>Frances Jones (45)</t>
  </si>
  <si>
    <t>Butcher's Wife</t>
  </si>
  <si>
    <t>Cottage (lingen/Mount Pleasant?)</t>
  </si>
  <si>
    <t>Enoch Jenkins (52)</t>
  </si>
  <si>
    <t>Mount Pleasant</t>
  </si>
  <si>
    <t>John Edwards (70)</t>
  </si>
  <si>
    <t>Francis Jones (12)</t>
  </si>
  <si>
    <t>Ann Jenkins (49)</t>
  </si>
  <si>
    <t>(Oak House)</t>
  </si>
  <si>
    <t>Mary Edwards (65)</t>
  </si>
  <si>
    <t>William Jones (9)</t>
  </si>
  <si>
    <t>Edward Williams (72) father in law</t>
  </si>
  <si>
    <t>Farmer of 20 Acres</t>
  </si>
  <si>
    <t>Carpenter's Shop</t>
  </si>
  <si>
    <t>James Probert (40)</t>
  </si>
  <si>
    <t>Madeley</t>
  </si>
  <si>
    <t>un-named</t>
  </si>
  <si>
    <t>James Probert</t>
  </si>
  <si>
    <t>Wheelwright</t>
  </si>
  <si>
    <t>Margret Probert (30)</t>
  </si>
  <si>
    <t>(Carpenter's Shop)</t>
  </si>
  <si>
    <t>Margret Probert</t>
  </si>
  <si>
    <t>Carpenter &amp; wheelwright</t>
  </si>
  <si>
    <t>Madley</t>
  </si>
  <si>
    <t>Thomas Jenkins (60)</t>
  </si>
  <si>
    <t>7. Cottage</t>
  </si>
  <si>
    <t>Hannah Jenkins (69)</t>
  </si>
  <si>
    <t>Pauper</t>
  </si>
  <si>
    <t>Martha Probert (8)</t>
  </si>
  <si>
    <t>Apprentice</t>
  </si>
  <si>
    <t>Margaret Probert</t>
  </si>
  <si>
    <t>n/k as Carpenter's Shop</t>
  </si>
  <si>
    <t>Hannah Jenkins (50)</t>
  </si>
  <si>
    <t>Carp shop</t>
  </si>
  <si>
    <t>John Probert (7)</t>
  </si>
  <si>
    <t>8. Cottage</t>
  </si>
  <si>
    <t>Mary Thorley (82)</t>
  </si>
  <si>
    <t>Staffordshire</t>
  </si>
  <si>
    <t>Ann Probert (5)</t>
  </si>
  <si>
    <t>Thomas Thorley (80)</t>
  </si>
  <si>
    <t>William Thorley (46)</t>
  </si>
  <si>
    <t>Margret Probert (3)</t>
  </si>
  <si>
    <t>William Pigeon</t>
  </si>
  <si>
    <t>Shropshire</t>
  </si>
  <si>
    <t>Gardener (dom)</t>
  </si>
  <si>
    <t>Sarah Biggs</t>
  </si>
  <si>
    <t>Skenfrith</t>
  </si>
  <si>
    <t>Mary Thorley (75)</t>
  </si>
  <si>
    <t>John Williams</t>
  </si>
  <si>
    <t>George G Biggs (brother)</t>
  </si>
  <si>
    <t>Carleman???</t>
  </si>
  <si>
    <t>William Pigeon (43)</t>
  </si>
  <si>
    <t>Wykehelton?</t>
  </si>
  <si>
    <t>Ellen Williams</t>
  </si>
  <si>
    <t>Eliza Pigeon (56) wife</t>
  </si>
  <si>
    <t>Penley</t>
  </si>
  <si>
    <t>Perth y pia</t>
  </si>
  <si>
    <t>Michael Williams (40)</t>
  </si>
  <si>
    <t>Mary Williams (35)</t>
  </si>
  <si>
    <t>10. Perth y pia</t>
  </si>
  <si>
    <t>Philip Williams (22)</t>
  </si>
  <si>
    <t xml:space="preserve">Farmer of 80 Acres </t>
  </si>
  <si>
    <t>Timothy Bayliss (49)</t>
  </si>
  <si>
    <t>Brampton Abbott</t>
  </si>
  <si>
    <t>Farmer of 60 acres (employing 3 labourers)</t>
  </si>
  <si>
    <t>Timothy Bayliss (59)</t>
  </si>
  <si>
    <t>Brampton Abbots</t>
  </si>
  <si>
    <t>William Biggs</t>
  </si>
  <si>
    <t>William S Biggs</t>
  </si>
  <si>
    <t>Philip Williams (13)</t>
  </si>
  <si>
    <t>Mary Jane (15) sister</t>
  </si>
  <si>
    <t>Housekeeper</t>
  </si>
  <si>
    <t>Elizabeth Bayliss (38)</t>
  </si>
  <si>
    <t>Elizabeth Bayliss (48)</t>
  </si>
  <si>
    <t>Chessington</t>
  </si>
  <si>
    <t>Mary Biggs</t>
  </si>
  <si>
    <t>George Guiness Biggs</t>
  </si>
  <si>
    <t>Llansoy</t>
  </si>
  <si>
    <t>Ann Williams (12)</t>
  </si>
  <si>
    <t>Alfred (9) brother</t>
  </si>
  <si>
    <t>Thomas Bayliss (5)</t>
  </si>
  <si>
    <t>Thomas Bayliss (14)</t>
  </si>
  <si>
    <t>Henry Norman</t>
  </si>
  <si>
    <t>Farm Servant</t>
  </si>
  <si>
    <t>Silas Biggs</t>
  </si>
  <si>
    <t>Charles Williams (10)</t>
  </si>
  <si>
    <t>Mary Hamil (23)</t>
  </si>
  <si>
    <t>Mary-Ann Bayliss (8 months)</t>
  </si>
  <si>
    <t>Mary Ann Bayliss (10)</t>
  </si>
  <si>
    <t>Sarah Phillips</t>
  </si>
  <si>
    <t>Crasswell</t>
  </si>
  <si>
    <t>John Williams (8)</t>
  </si>
  <si>
    <t>Thomas Jones (23)</t>
  </si>
  <si>
    <t>Harriet Skinner (10) niece</t>
  </si>
  <si>
    <t>William Bayliss (8)</t>
  </si>
  <si>
    <t>Margaret Biggs</t>
  </si>
  <si>
    <t>Ellen Williams (4)</t>
  </si>
  <si>
    <t>Thomas Evans (21)</t>
  </si>
  <si>
    <t>Mary Jenkins (35) visitor</t>
  </si>
  <si>
    <t>Dom Serv out of employ</t>
  </si>
  <si>
    <t>George Griffiths</t>
  </si>
  <si>
    <t>Manston</t>
  </si>
  <si>
    <t>Farm servant</t>
  </si>
  <si>
    <t>Catherine Williams (1)</t>
  </si>
  <si>
    <t>Jane Pembridge (20)</t>
  </si>
  <si>
    <t>Cwmyoy</t>
  </si>
  <si>
    <t>Dairy maid</t>
  </si>
  <si>
    <t>Elizabeth Losop? (18)</t>
  </si>
  <si>
    <t>Silas Biggs (grandson)</t>
  </si>
  <si>
    <t>Llanfihangle</t>
  </si>
  <si>
    <t>Thomas Reid (15)</t>
  </si>
  <si>
    <t>Ann Phillips (15)</t>
  </si>
  <si>
    <t>Henry Thomas (35)</t>
  </si>
  <si>
    <t>Herefods</t>
  </si>
  <si>
    <t>Shepherd</t>
  </si>
  <si>
    <t>New House Farm</t>
  </si>
  <si>
    <t>William Davies (55)</t>
  </si>
  <si>
    <t>Farm Bailiff</t>
  </si>
  <si>
    <t>Eleanor Thomas (25)</t>
  </si>
  <si>
    <t>Lleshall</t>
  </si>
  <si>
    <t xml:space="preserve">Shepherd's wife </t>
  </si>
  <si>
    <t>Netalia Davies (48)</t>
  </si>
  <si>
    <t>Mount Pleasant ???</t>
  </si>
  <si>
    <t>Thomas Leaglie?</t>
  </si>
  <si>
    <t>Bocollon?</t>
  </si>
  <si>
    <t>Portable engine driver</t>
  </si>
  <si>
    <t>William Thomas (1)</t>
  </si>
  <si>
    <t>James Davies (90) lodger</t>
  </si>
  <si>
    <t>Llangatock Nigh Usk</t>
  </si>
  <si>
    <t>Susan Leaglie</t>
  </si>
  <si>
    <t>William Morgan</t>
  </si>
  <si>
    <t>"England"</t>
  </si>
  <si>
    <t>Ty Canol</t>
  </si>
  <si>
    <t>Joseph Jones (35)</t>
  </si>
  <si>
    <t>12 Ty Canol</t>
  </si>
  <si>
    <t>Nicholas Morgan (27)</t>
  </si>
  <si>
    <t>Farmer of 70 acres employing 1 labourer</t>
  </si>
  <si>
    <t>Mary Thomas (2 months)</t>
  </si>
  <si>
    <t>John Leaglie</t>
  </si>
  <si>
    <t>Margaret Morgan</t>
  </si>
  <si>
    <t>Elizabeth Jones (40)</t>
  </si>
  <si>
    <t>Ann Morgan (30)</t>
  </si>
  <si>
    <t>John Bower (7) nephew</t>
  </si>
  <si>
    <t>Page dom???</t>
  </si>
  <si>
    <t>General Domestic</t>
  </si>
  <si>
    <t>Solomon Jones (7)</t>
  </si>
  <si>
    <t>Elizabeth Morgan (2)</t>
  </si>
  <si>
    <t>Elizabeth Leaglie</t>
  </si>
  <si>
    <t xml:space="preserve">General  </t>
  </si>
  <si>
    <t>George Davies (15)</t>
  </si>
  <si>
    <t>Ann Jones (1)</t>
  </si>
  <si>
    <t>Nicholas Morgan (38)</t>
  </si>
  <si>
    <t>Farmer of 135 Acres Employing 4 labourers</t>
  </si>
  <si>
    <t>Heather Richard (10)</t>
  </si>
  <si>
    <t>Rachel Thornley (15)</t>
  </si>
  <si>
    <t>Ann Morgan (41)</t>
  </si>
  <si>
    <t>Jane Williams (15)</t>
  </si>
  <si>
    <t>William Preston (25)</t>
  </si>
  <si>
    <t>Elizabeth Morgan (12)</t>
  </si>
  <si>
    <t>llanover</t>
  </si>
  <si>
    <t>John Meredith (15)</t>
  </si>
  <si>
    <t>Thomas Braunton (16)</t>
  </si>
  <si>
    <t>Ann Morgan (11)</t>
  </si>
  <si>
    <t>Nicholas Morgan (49)</t>
  </si>
  <si>
    <t xml:space="preserve">Cwm Du </t>
  </si>
  <si>
    <t>Farmer of 135 Acres</t>
  </si>
  <si>
    <t>Nicholas Morgan</t>
  </si>
  <si>
    <t>Farmer of 135 acrres</t>
  </si>
  <si>
    <t>Anne Morgan</t>
  </si>
  <si>
    <t>John Morgan</t>
  </si>
  <si>
    <t>Lydia Morgan (9)</t>
  </si>
  <si>
    <t>Ann Morgan (51)</t>
  </si>
  <si>
    <t>Llangwyan</t>
  </si>
  <si>
    <t>Annie Morgan</t>
  </si>
  <si>
    <t>Mary Morgan</t>
  </si>
  <si>
    <t>Farmer (brother)</t>
  </si>
  <si>
    <t>William Thomas (45)</t>
  </si>
  <si>
    <t>Mason</t>
  </si>
  <si>
    <t>Mary Morgan (7)</t>
  </si>
  <si>
    <t>Elizabeth Morgan (22) dgtr</t>
  </si>
  <si>
    <t>Mary Jane Harding</t>
  </si>
  <si>
    <t>St Brides</t>
  </si>
  <si>
    <t>(opp Monmouth House)</t>
  </si>
  <si>
    <t>Sophia Thomas (30)</t>
  </si>
  <si>
    <t>William Morgan (5)</t>
  </si>
  <si>
    <t>Ann Morgan (21) dghtr</t>
  </si>
  <si>
    <t>Elijah Thomas (15)</t>
  </si>
  <si>
    <t>John Morgan (3)</t>
  </si>
  <si>
    <t>Lydia Morgan (19)</t>
  </si>
  <si>
    <t>Caroline Thomas (12)</t>
  </si>
  <si>
    <t>Nicholas Morgan (5 months)</t>
  </si>
  <si>
    <t>Mary Morgan (17)</t>
  </si>
  <si>
    <t>Francis Morgan</t>
  </si>
  <si>
    <t>Eli Thomas (8)</t>
  </si>
  <si>
    <t>Emma Abbott (16)</t>
  </si>
  <si>
    <t>William Morgan (15)</t>
  </si>
  <si>
    <t>Anne Pritchard</t>
  </si>
  <si>
    <t>10 (niece)</t>
  </si>
  <si>
    <t>Harry Thomas (6)</t>
  </si>
  <si>
    <t>William Jones (20)</t>
  </si>
  <si>
    <t>Glasbury</t>
  </si>
  <si>
    <t>John Morgan (13)</t>
  </si>
  <si>
    <t>Lydia Pritchard</t>
  </si>
  <si>
    <t>3 (neice)</t>
  </si>
  <si>
    <t>Emma Thomas (4)</t>
  </si>
  <si>
    <t>Edwin Hicks (17)</t>
  </si>
  <si>
    <t>Herdsman</t>
  </si>
  <si>
    <t>Nicholas Morgan (10)</t>
  </si>
  <si>
    <t xml:space="preserve">Jemma Thomas (1) </t>
  </si>
  <si>
    <t>Francis Morgan (6)</t>
  </si>
  <si>
    <t>George Williams (23) servant</t>
  </si>
  <si>
    <t>School</t>
  </si>
  <si>
    <t>Elizabeth Cowmeadow (60)</t>
  </si>
  <si>
    <t>13. School</t>
  </si>
  <si>
    <t>Benjamin Gunter (?) (27)</t>
  </si>
  <si>
    <t>Mason / stone</t>
  </si>
  <si>
    <t>John Pritchard (22) servant</t>
  </si>
  <si>
    <t>Mary Scott (25)</t>
  </si>
  <si>
    <t>School Mistress</t>
  </si>
  <si>
    <t>Sarah Gunter (?) (28)</t>
  </si>
  <si>
    <t>Eliza Jones (40)</t>
  </si>
  <si>
    <t>Mary Mason (?) (12)</t>
  </si>
  <si>
    <t>Cirencester</t>
  </si>
  <si>
    <t>John Braid (68)</t>
  </si>
  <si>
    <t>William Gunter (?) (1)</t>
  </si>
  <si>
    <t>Jane Braid (38)</t>
  </si>
  <si>
    <t>Llandewi Rhtherch</t>
  </si>
  <si>
    <t xml:space="preserve">Pulycae Farm (Chapel Farm)? </t>
  </si>
  <si>
    <t>William Probert</t>
  </si>
  <si>
    <t>Chapel Farm</t>
  </si>
  <si>
    <t>Thomas Owsald Phillips</t>
  </si>
  <si>
    <t>Llandewi Rhydderch</t>
  </si>
  <si>
    <t>Mary Braid (8)</t>
  </si>
  <si>
    <t>LLandewi Rhtherch</t>
  </si>
  <si>
    <t>??? Probert</t>
  </si>
  <si>
    <t>Mitchell Troy</t>
  </si>
  <si>
    <t>Frnaces Maude Phillip</t>
  </si>
  <si>
    <t xml:space="preserve">14. Cottage </t>
  </si>
  <si>
    <t>Mary Edwards (78)</t>
  </si>
  <si>
    <t>William Braid (3)</t>
  </si>
  <si>
    <t>Arthur Probert</t>
  </si>
  <si>
    <t>Ross</t>
  </si>
  <si>
    <t>Famer's son</t>
  </si>
  <si>
    <t>Frank John Phillip</t>
  </si>
  <si>
    <t>Isaac Edwards (50) visitor</t>
  </si>
  <si>
    <t>Sarah Probert</t>
  </si>
  <si>
    <t>William Jones (uncle)</t>
  </si>
  <si>
    <t>Pwll I key</t>
  </si>
  <si>
    <t>Lewis Watkins (75)</t>
  </si>
  <si>
    <t>15 Pwll y cae?</t>
  </si>
  <si>
    <t>Thomas Richards (35)</t>
  </si>
  <si>
    <t>Farmer of 92 Acres employing 2 labourers</t>
  </si>
  <si>
    <t xml:space="preserve">Poole ? </t>
  </si>
  <si>
    <t>Jane Richards (36)</t>
  </si>
  <si>
    <t>Allthmaur</t>
  </si>
  <si>
    <t>Farmer of 92 acres employing 2 labourers</t>
  </si>
  <si>
    <t>Anthony Smith (65) Lodger</t>
  </si>
  <si>
    <t>Charlotte Probert</t>
  </si>
  <si>
    <t>English Bicknor</t>
  </si>
  <si>
    <t>Emily Walby</t>
  </si>
  <si>
    <t>(Pwll y cae)</t>
  </si>
  <si>
    <t>Henry Watkins (30)</t>
  </si>
  <si>
    <t>aka Chapel Farm</t>
  </si>
  <si>
    <t>Jane Richards (28)</t>
  </si>
  <si>
    <t>(Chapel Farm)</t>
  </si>
  <si>
    <t>Thomas Richards (12)</t>
  </si>
  <si>
    <t>Frederick Probert</t>
  </si>
  <si>
    <t>William Thomas Stephens</t>
  </si>
  <si>
    <t>Farm worker</t>
  </si>
  <si>
    <t>Margaret Watkins (35)</t>
  </si>
  <si>
    <t>John Jones (aged 20)</t>
  </si>
  <si>
    <t>Ann richards (10</t>
  </si>
  <si>
    <t>John Powell (55)</t>
  </si>
  <si>
    <t>Farmer of 93 Acres</t>
  </si>
  <si>
    <t>Mary Powell (widow)</t>
  </si>
  <si>
    <t>Trellick</t>
  </si>
  <si>
    <t>Farmer of 100 acres</t>
  </si>
  <si>
    <t>Catherine Probert</t>
  </si>
  <si>
    <t>Henry Jones (14)</t>
  </si>
  <si>
    <t>Margeret Powell (20)</t>
  </si>
  <si>
    <t>H/wife</t>
  </si>
  <si>
    <t>Margaret richards (6)</t>
  </si>
  <si>
    <t>Mary Powell (49)</t>
  </si>
  <si>
    <t>Gertrude Dew (granddaughter)</t>
  </si>
  <si>
    <t>Edith Probert</t>
  </si>
  <si>
    <t>Mary Rees (15)</t>
  </si>
  <si>
    <t>William Bagel (12)</t>
  </si>
  <si>
    <t>Ag lab</t>
  </si>
  <si>
    <t>Mary Richards (4)</t>
  </si>
  <si>
    <t>Tom A Williams nephew (14)</t>
  </si>
  <si>
    <t>Amelia Drew (visitor)</t>
  </si>
  <si>
    <t>Doverport</t>
  </si>
  <si>
    <t>Rees Probert</t>
  </si>
  <si>
    <t>Ann Bowers (33) Visitor</t>
  </si>
  <si>
    <t>Charles Charles (60) servant</t>
  </si>
  <si>
    <t xml:space="preserve">Mary Lambert </t>
  </si>
  <si>
    <t xml:space="preserve">Cottage? </t>
  </si>
  <si>
    <t>William Davies (35)</t>
  </si>
  <si>
    <t>Margaret Bowers (27) Farmer's daughter</t>
  </si>
  <si>
    <t>James Davies (18) servant</t>
  </si>
  <si>
    <t>Henry Parker</t>
  </si>
  <si>
    <t>Taunton</t>
  </si>
  <si>
    <t>Mary Powell</t>
  </si>
  <si>
    <t>Living on her own means</t>
  </si>
  <si>
    <t>Natalie Davies (27)</t>
  </si>
  <si>
    <t>-</t>
  </si>
  <si>
    <t>herbert Thomas (29)</t>
  </si>
  <si>
    <t>Elizabeth Jones (16) Domestic serv.</t>
  </si>
  <si>
    <t>Thomas Vaughan</t>
  </si>
  <si>
    <t>Newcastle</t>
  </si>
  <si>
    <t>Phoebe Gardner (62) - aunt</t>
  </si>
  <si>
    <t>Farmers' daughter</t>
  </si>
  <si>
    <t>Witham Rees (18)</t>
  </si>
  <si>
    <t>Ann Tinley (17)</t>
  </si>
  <si>
    <t>Richard Woodward</t>
  </si>
  <si>
    <t>Llandila?</t>
  </si>
  <si>
    <t>Camarthenshire</t>
  </si>
  <si>
    <t>Margaret Williams</t>
  </si>
  <si>
    <t>Llangenny</t>
  </si>
  <si>
    <t>13 Cottage</t>
  </si>
  <si>
    <t>John Ludland (26)</t>
  </si>
  <si>
    <t>Mary Woodward</t>
  </si>
  <si>
    <t>Cluddoc</t>
  </si>
  <si>
    <t>Cludock</t>
  </si>
  <si>
    <t>James Davies</t>
  </si>
  <si>
    <t>Llamberd?</t>
  </si>
  <si>
    <t>Agricultural Labourer</t>
  </si>
  <si>
    <t>Sarah Ludland (30)</t>
  </si>
  <si>
    <t>George Price</t>
  </si>
  <si>
    <t>Mary Ann Davies</t>
  </si>
  <si>
    <t>Elizabeth Snead (48)</t>
  </si>
  <si>
    <t>Emily Woodward</t>
  </si>
  <si>
    <t>Frederick Powell</t>
  </si>
  <si>
    <t>14 Cottage</t>
  </si>
  <si>
    <t>Thomas Griffiths (25)</t>
  </si>
  <si>
    <t xml:space="preserve">Upper Ton </t>
  </si>
  <si>
    <t>John Morris</t>
  </si>
  <si>
    <t>Byford</t>
  </si>
  <si>
    <t>Lueza Griffiths (28)</t>
  </si>
  <si>
    <t>Lower Mill</t>
  </si>
  <si>
    <t>John Jones (57)</t>
  </si>
  <si>
    <t>Ann Jones</t>
  </si>
  <si>
    <t>Farmer of 17 acres</t>
  </si>
  <si>
    <t>"the Ton"</t>
  </si>
  <si>
    <t>Thomas Henry Morris</t>
  </si>
  <si>
    <t>Ann Jones (48)</t>
  </si>
  <si>
    <t>Edward Jones</t>
  </si>
  <si>
    <t>Agnes Mary Morris</t>
  </si>
  <si>
    <t>Llanfair Kilgeddan</t>
  </si>
  <si>
    <t>Edwin Jones (17)</t>
  </si>
  <si>
    <t>Birty Lignot (grandson)</t>
  </si>
  <si>
    <t>Allan Ivor Morris</t>
  </si>
  <si>
    <t>8 Cottage</t>
  </si>
  <si>
    <t>Edward Williams (37)</t>
  </si>
  <si>
    <t>Fanny Jones (15)</t>
  </si>
  <si>
    <t>Francis Lignot</t>
  </si>
  <si>
    <t>Florence Emily Morris</t>
  </si>
  <si>
    <t>Mary Williams (39)</t>
  </si>
  <si>
    <t>(probably Mary Scott/schoolmaster)</t>
  </si>
  <si>
    <t>Tom George (10)</t>
  </si>
  <si>
    <t>Elizabeth Williams (7)</t>
  </si>
  <si>
    <t>The Middle Ton</t>
  </si>
  <si>
    <t>Thos. Paske</t>
  </si>
  <si>
    <t>Farmer of 60 acres</t>
  </si>
  <si>
    <t>Ton Farm ?</t>
  </si>
  <si>
    <t>Charles E Davies</t>
  </si>
  <si>
    <t>Mary Jane Williams (3)</t>
  </si>
  <si>
    <t>Elsie Maud Bampeld</t>
  </si>
  <si>
    <t>Glowson</t>
  </si>
  <si>
    <t>Helen Davies</t>
  </si>
  <si>
    <t>John M Williams (3)</t>
  </si>
  <si>
    <t>At home</t>
  </si>
  <si>
    <t>Point Pleasant</t>
  </si>
  <si>
    <t>Thomas Jones (59)</t>
  </si>
  <si>
    <t>Farmer of 13 acres</t>
  </si>
  <si>
    <t>Fred Holmes</t>
  </si>
  <si>
    <t>Farmer's son (visitor)</t>
  </si>
  <si>
    <t>William Williams (10)</t>
  </si>
  <si>
    <t>Willam Jones (29) son</t>
  </si>
  <si>
    <t>Ag lab.</t>
  </si>
  <si>
    <t>Elizabeth Longmeadow  (74)</t>
  </si>
  <si>
    <t>The Swan Cottage</t>
  </si>
  <si>
    <t>William Pritchard (42)</t>
  </si>
  <si>
    <t>Ag. Lab.</t>
  </si>
  <si>
    <t>Mary Pitchard (32)</t>
  </si>
  <si>
    <t>George Henry Davies</t>
  </si>
  <si>
    <t>Putley</t>
  </si>
  <si>
    <t>Stockman of farm</t>
  </si>
  <si>
    <t>Margaret Pritchard (7)</t>
  </si>
  <si>
    <t>William Pritchard (1)</t>
  </si>
  <si>
    <t>Charles Thomas</t>
  </si>
  <si>
    <t>farmer of 67 Acres</t>
  </si>
  <si>
    <t>Barford</t>
  </si>
  <si>
    <t>Maller Davies</t>
  </si>
  <si>
    <t>William Treherne (55)</t>
  </si>
  <si>
    <t>Tailor</t>
  </si>
  <si>
    <t>Elizabeth Thomas</t>
  </si>
  <si>
    <t>Maria Morris</t>
  </si>
  <si>
    <t>John Thomas</t>
  </si>
  <si>
    <t>Blanafon</t>
  </si>
  <si>
    <t>Leominster</t>
  </si>
  <si>
    <t>Richard Woodward (58)</t>
  </si>
  <si>
    <t>Butcher &amp; Farmer of 25 acres</t>
  </si>
  <si>
    <t>Alfred Morris</t>
  </si>
  <si>
    <t>Mary Woodward (48)</t>
  </si>
  <si>
    <t>Marjory Parry</t>
  </si>
  <si>
    <t>Llangunayder (sic)</t>
  </si>
  <si>
    <t>Agnes M Morris</t>
  </si>
  <si>
    <t>Anne Woodwards (14)</t>
  </si>
  <si>
    <t>Allan Morris</t>
  </si>
  <si>
    <t>Mary Woodward (8)</t>
  </si>
  <si>
    <t>Florence Morris</t>
  </si>
  <si>
    <t>Emily Woodward (6)</t>
  </si>
  <si>
    <t>Solomon Jones</t>
  </si>
  <si>
    <t>Farmer of 32 Acres</t>
  </si>
  <si>
    <t>Ellen Wlliams</t>
  </si>
  <si>
    <t>John Morgans (60)</t>
  </si>
  <si>
    <t>Ag Lab / serv</t>
  </si>
  <si>
    <t>Emma Powell</t>
  </si>
  <si>
    <t>Mary Ann Jones</t>
  </si>
  <si>
    <t>Evan H Powell</t>
  </si>
  <si>
    <t>Llangatock Vilon Avon</t>
  </si>
  <si>
    <t>Elizabeth Jones</t>
  </si>
  <si>
    <t>Rose Jones</t>
  </si>
  <si>
    <t>Lida Jones</t>
  </si>
  <si>
    <t>Tom Jones</t>
  </si>
  <si>
    <t>8 months</t>
  </si>
  <si>
    <t xml:space="preserve">Total Pop = </t>
  </si>
  <si>
    <t>Total Pop =</t>
  </si>
  <si>
    <t>Number of Monmouthshire (Mon)</t>
  </si>
  <si>
    <t>% born in Monmouthshire</t>
  </si>
  <si>
    <t>Number</t>
  </si>
  <si>
    <t>Percentage</t>
  </si>
  <si>
    <t>Breconshire =</t>
  </si>
  <si>
    <t xml:space="preserve">Herefordshire = </t>
  </si>
  <si>
    <t>Cardiganshire =</t>
  </si>
  <si>
    <t>Carmarthenshire =</t>
  </si>
  <si>
    <t>Gloucestershire</t>
  </si>
  <si>
    <t>Welsh</t>
  </si>
  <si>
    <t>English</t>
  </si>
  <si>
    <t>Monmouthshire (Mon) =</t>
  </si>
  <si>
    <t>Irish</t>
  </si>
  <si>
    <t xml:space="preserve">Total population = </t>
  </si>
  <si>
    <t>Monmouthshire</t>
  </si>
  <si>
    <t>Total with place of birth recorded</t>
  </si>
  <si>
    <t>Herefordshire</t>
  </si>
  <si>
    <t xml:space="preserve">Italy </t>
  </si>
  <si>
    <t>Llanvapley and Adjeacent villages</t>
  </si>
  <si>
    <t xml:space="preserve"> (brother of C)</t>
  </si>
  <si>
    <t>Assistant? (mother in law)</t>
  </si>
  <si>
    <t xml:space="preserve"> (sister)</t>
  </si>
  <si>
    <t>Labourer /  (lodger)</t>
  </si>
  <si>
    <t xml:space="preserve"> (daughter)</t>
  </si>
  <si>
    <t xml:space="preserve"> (visitor)</t>
  </si>
  <si>
    <t>Labourer (general) /  (lodger)</t>
  </si>
  <si>
    <t>Gardner /  (lodger)</t>
  </si>
  <si>
    <t>Grocer's Assistant /  (neice)</t>
  </si>
  <si>
    <t>Scholar /  (niece)</t>
  </si>
  <si>
    <t>(although 18 had no place of birth recorded)</t>
  </si>
  <si>
    <t>now Lingen</t>
  </si>
  <si>
    <t>Wales</t>
  </si>
  <si>
    <t xml:space="preserve">England </t>
  </si>
  <si>
    <t xml:space="preserve">Population = </t>
  </si>
  <si>
    <t>Montg</t>
  </si>
  <si>
    <t>Welsh v English 1871-1901</t>
  </si>
  <si>
    <t>Born in Monmouthshire</t>
  </si>
  <si>
    <t>Population</t>
  </si>
  <si>
    <t>Llandilio Fawr</t>
  </si>
  <si>
    <t>Carmarthen</t>
  </si>
  <si>
    <t>? Williams (37)</t>
  </si>
  <si>
    <t>School House</t>
  </si>
  <si>
    <t>Wlliam Jones  (40)</t>
  </si>
  <si>
    <t>Schoolteacher</t>
  </si>
  <si>
    <t>Willam Eyre (6) stepson</t>
  </si>
  <si>
    <t>Llanvihangle Iavan Vach</t>
  </si>
  <si>
    <t>John Jones (55)</t>
  </si>
  <si>
    <t>Ann Jones (41)</t>
  </si>
  <si>
    <t>William Jones (13)</t>
  </si>
  <si>
    <t>John Jones (11)</t>
  </si>
  <si>
    <t>Alice Jones (9)</t>
  </si>
  <si>
    <t>Edward Jones (6)</t>
  </si>
  <si>
    <t>Wolfsnewton</t>
  </si>
  <si>
    <t>Edwin Webb (53)</t>
  </si>
  <si>
    <t>Ann Webb (53)</t>
  </si>
  <si>
    <t>Isaac Webb (10)</t>
  </si>
  <si>
    <t>Dessamy Webb (13)</t>
  </si>
  <si>
    <t>Elizabeth Madley (71) Mother in law</t>
  </si>
  <si>
    <t>John Lenard (19)</t>
  </si>
  <si>
    <t>Ann Morgan (17)</t>
  </si>
  <si>
    <t>Farmer of 83 Acres (employing 1 lab)</t>
  </si>
  <si>
    <t>Muchbrook</t>
  </si>
  <si>
    <t>England</t>
  </si>
  <si>
    <t>Llanvihangel ysetrn Leweyn</t>
  </si>
  <si>
    <t>Llangatoc vibon avel</t>
  </si>
  <si>
    <t>House Servant</t>
  </si>
  <si>
    <t>Brynmawr</t>
  </si>
  <si>
    <t>The Lower Suite</t>
  </si>
  <si>
    <t xml:space="preserve">17 households </t>
  </si>
  <si>
    <t xml:space="preserve">25 households </t>
  </si>
  <si>
    <t xml:space="preserve">31 households </t>
  </si>
  <si>
    <t>Catherine Jones (72) Sister in law</t>
  </si>
  <si>
    <t>Eywas Harold</t>
  </si>
  <si>
    <t>(farm - Ty Newydd)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</si>
</sst>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2" fontId="0" fillId="0" borderId="0" xfId="0" applyNumberFormat="1"/>
    <xf numFmtId="0" fontId="4" fillId="0" borderId="0" xfId="0" applyFont="1"/>
    <xf numFmtId="164" fontId="2" fillId="0" borderId="0" xfId="0" applyNumberFormat="1" applyFont="1"/>
    <xf numFmtId="164" fontId="0" fillId="0" borderId="0" xfId="0" applyNumberFormat="1"/>
    <xf numFmtId="0" fontId="5" fillId="0" borderId="0" xfId="0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Changes in proportion of Welsh and English residents</a:t>
            </a:r>
            <a:r>
              <a:rPr lang="en-GB" baseline="0"/>
              <a:t> 1871-190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Sheet1!$R$238</c:f>
              <c:strCache>
                <c:ptCount val="1"/>
                <c:pt idx="0">
                  <c:v>Welsh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Sheet1!$S$237:$V$237</c:f>
              <c:numCache>
                <c:formatCode>General</c:formatCode>
                <c:ptCount val="4"/>
                <c:pt idx="0">
                  <c:v>1871</c:v>
                </c:pt>
                <c:pt idx="1">
                  <c:v>1881</c:v>
                </c:pt>
                <c:pt idx="2">
                  <c:v>1891</c:v>
                </c:pt>
                <c:pt idx="3">
                  <c:v>1901</c:v>
                </c:pt>
              </c:numCache>
            </c:numRef>
          </c:cat>
          <c:val>
            <c:numRef>
              <c:f>Sheet1!$S$238:$V$238</c:f>
              <c:numCache>
                <c:formatCode>General</c:formatCode>
                <c:ptCount val="4"/>
                <c:pt idx="0">
                  <c:v>81.099999999999994</c:v>
                </c:pt>
                <c:pt idx="1">
                  <c:v>81.400000000000006</c:v>
                </c:pt>
                <c:pt idx="2">
                  <c:v>77.5</c:v>
                </c:pt>
                <c:pt idx="3">
                  <c:v>74.2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3-BB45-ACA9-5333793C1430}"/>
            </c:ext>
          </c:extLst>
        </c:ser>
        <c:ser>
          <c:idx val="1"/>
          <c:order val="1"/>
          <c:tx>
            <c:strRef>
              <c:f>Sheet1!$R$239</c:f>
              <c:strCache>
                <c:ptCount val="1"/>
                <c:pt idx="0">
                  <c:v>English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Sheet1!$S$237:$V$237</c:f>
              <c:numCache>
                <c:formatCode>General</c:formatCode>
                <c:ptCount val="4"/>
                <c:pt idx="0">
                  <c:v>1871</c:v>
                </c:pt>
                <c:pt idx="1">
                  <c:v>1881</c:v>
                </c:pt>
                <c:pt idx="2">
                  <c:v>1891</c:v>
                </c:pt>
                <c:pt idx="3">
                  <c:v>1901</c:v>
                </c:pt>
              </c:numCache>
            </c:numRef>
          </c:cat>
          <c:val>
            <c:numRef>
              <c:f>Sheet1!$S$239:$V$239</c:f>
              <c:numCache>
                <c:formatCode>General</c:formatCode>
                <c:ptCount val="4"/>
                <c:pt idx="0">
                  <c:v>17.3</c:v>
                </c:pt>
                <c:pt idx="1">
                  <c:v>17.600000000000001</c:v>
                </c:pt>
                <c:pt idx="2">
                  <c:v>22.5</c:v>
                </c:pt>
                <c:pt idx="3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3-BB45-ACA9-5333793C1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767376"/>
        <c:axId val="611668656"/>
      </c:lineChart>
      <c:catAx>
        <c:axId val="61576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668656"/>
        <c:crosses val="autoZero"/>
        <c:auto val="1"/>
        <c:lblAlgn val="ctr"/>
        <c:lblOffset val="100"/>
        <c:noMultiLvlLbl val="0"/>
      </c:catAx>
      <c:valAx>
        <c:axId val="61166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76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Fig 2: % of Residents</a:t>
            </a:r>
            <a:r>
              <a:rPr lang="en-GB" baseline="0"/>
              <a:t> born in Monmouthshire 1841-1901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Sheet1!$S$242:$S$248</c:f>
              <c:numCache>
                <c:formatCode>General</c:formatCode>
                <c:ptCount val="7"/>
                <c:pt idx="0">
                  <c:v>1841</c:v>
                </c:pt>
                <c:pt idx="1">
                  <c:v>1851</c:v>
                </c:pt>
                <c:pt idx="2">
                  <c:v>1861</c:v>
                </c:pt>
                <c:pt idx="3">
                  <c:v>1871</c:v>
                </c:pt>
                <c:pt idx="4">
                  <c:v>1881</c:v>
                </c:pt>
                <c:pt idx="5">
                  <c:v>1891</c:v>
                </c:pt>
                <c:pt idx="6">
                  <c:v>1901</c:v>
                </c:pt>
              </c:numCache>
            </c:numRef>
          </c:xVal>
          <c:yVal>
            <c:numRef>
              <c:f>Sheet1!$T$242:$T$248</c:f>
              <c:numCache>
                <c:formatCode>General</c:formatCode>
                <c:ptCount val="7"/>
                <c:pt idx="0">
                  <c:v>67.2</c:v>
                </c:pt>
                <c:pt idx="1">
                  <c:v>77.209999999999994</c:v>
                </c:pt>
                <c:pt idx="2">
                  <c:v>63.8</c:v>
                </c:pt>
                <c:pt idx="3" formatCode="0.0">
                  <c:v>73.2</c:v>
                </c:pt>
                <c:pt idx="4">
                  <c:v>74.5</c:v>
                </c:pt>
                <c:pt idx="5">
                  <c:v>79.8</c:v>
                </c:pt>
                <c:pt idx="6">
                  <c:v>55.8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1E-B245-9677-098CDB64D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67728"/>
        <c:axId val="127369376"/>
      </c:scatterChart>
      <c:valAx>
        <c:axId val="127367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69376"/>
        <c:crosses val="autoZero"/>
        <c:crossBetween val="midCat"/>
      </c:valAx>
      <c:valAx>
        <c:axId val="12736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67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Fig 3: Population change 1841-1901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Sheet1!$R$251:$S$257</c:f>
              <c:multiLvlStrCache>
                <c:ptCount val="7"/>
                <c:lvl>
                  <c:pt idx="0">
                    <c:v>1841</c:v>
                  </c:pt>
                  <c:pt idx="1">
                    <c:v>1851</c:v>
                  </c:pt>
                  <c:pt idx="2">
                    <c:v>1861</c:v>
                  </c:pt>
                  <c:pt idx="3">
                    <c:v>1871</c:v>
                  </c:pt>
                  <c:pt idx="4">
                    <c:v>1881</c:v>
                  </c:pt>
                  <c:pt idx="5">
                    <c:v>1891</c:v>
                  </c:pt>
                  <c:pt idx="6">
                    <c:v>1901</c:v>
                  </c:pt>
                </c:lvl>
                <c:lvl>
                  <c:pt idx="0">
                    <c:v>Population</c:v>
                  </c:pt>
                </c:lvl>
              </c:multiLvlStrCache>
            </c:multiLvlStrRef>
          </c:cat>
          <c:val>
            <c:numRef>
              <c:f>Sheet1!$T$251:$T$257</c:f>
              <c:numCache>
                <c:formatCode>General</c:formatCode>
                <c:ptCount val="7"/>
                <c:pt idx="0">
                  <c:v>125</c:v>
                </c:pt>
                <c:pt idx="1">
                  <c:v>136</c:v>
                </c:pt>
                <c:pt idx="2">
                  <c:v>94</c:v>
                </c:pt>
                <c:pt idx="3">
                  <c:v>127</c:v>
                </c:pt>
                <c:pt idx="4">
                  <c:v>104</c:v>
                </c:pt>
                <c:pt idx="5">
                  <c:v>113</c:v>
                </c:pt>
                <c:pt idx="6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8-0B4A-9CBF-9401F588D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371328"/>
        <c:axId val="133101760"/>
      </c:barChart>
      <c:catAx>
        <c:axId val="55637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101760"/>
        <c:crosses val="autoZero"/>
        <c:auto val="1"/>
        <c:lblAlgn val="ctr"/>
        <c:lblOffset val="100"/>
        <c:noMultiLvlLbl val="0"/>
      </c:catAx>
      <c:valAx>
        <c:axId val="13310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37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659320</xdr:colOff>
      <xdr:row>230</xdr:row>
      <xdr:rowOff>60528</xdr:rowOff>
    </xdr:from>
    <xdr:to>
      <xdr:col>25</xdr:col>
      <xdr:colOff>583660</xdr:colOff>
      <xdr:row>243</xdr:row>
      <xdr:rowOff>169153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B5FF60C-CC88-E241-B3ED-10B05A20F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443149</xdr:colOff>
      <xdr:row>244</xdr:row>
      <xdr:rowOff>6485</xdr:rowOff>
    </xdr:from>
    <xdr:to>
      <xdr:col>25</xdr:col>
      <xdr:colOff>367489</xdr:colOff>
      <xdr:row>257</xdr:row>
      <xdr:rowOff>115110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407F68C-8DFB-8348-B4A4-DD64207F3B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362085</xdr:colOff>
      <xdr:row>258</xdr:row>
      <xdr:rowOff>155102</xdr:rowOff>
    </xdr:from>
    <xdr:to>
      <xdr:col>25</xdr:col>
      <xdr:colOff>286425</xdr:colOff>
      <xdr:row>272</xdr:row>
      <xdr:rowOff>61068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F126C83-9112-C249-B0FE-78B261B12A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8DA8-1264-A147-BE99-6AFC5289106B}">
  <dimension ref="A1:AS257"/>
  <sheetViews>
    <sheetView tabSelected="1" zoomScale="94" workbookViewId="0">
      <selection activeCell="I118" sqref="I118"/>
    </sheetView>
  </sheetViews>
  <sheetFormatPr defaultColWidth="11" defaultRowHeight="15.5" x14ac:dyDescent="0.35"/>
  <cols>
    <col min="1" max="1" width="22.5" bestFit="1" customWidth="1"/>
    <col min="2" max="2" width="34.83203125" customWidth="1"/>
    <col min="4" max="4" width="13.83203125" bestFit="1" customWidth="1"/>
    <col min="6" max="6" width="18.58203125" bestFit="1" customWidth="1"/>
    <col min="7" max="7" width="30.5" bestFit="1" customWidth="1"/>
    <col min="8" max="8" width="15" bestFit="1" customWidth="1"/>
    <col min="9" max="9" width="41.33203125" bestFit="1" customWidth="1"/>
    <col min="10" max="10" width="14.08203125" bestFit="1" customWidth="1"/>
    <col min="11" max="11" width="19.08203125" bestFit="1" customWidth="1"/>
    <col min="12" max="12" width="35.58203125" bestFit="1" customWidth="1"/>
    <col min="14" max="14" width="17.5" bestFit="1" customWidth="1"/>
    <col min="15" max="15" width="36" bestFit="1" customWidth="1"/>
    <col min="17" max="17" width="16" bestFit="1" customWidth="1"/>
    <col min="18" max="18" width="28.58203125" bestFit="1" customWidth="1"/>
    <col min="19" max="19" width="14.08203125" customWidth="1"/>
    <col min="20" max="20" width="21.5" bestFit="1" customWidth="1"/>
    <col min="21" max="21" width="26.33203125" bestFit="1" customWidth="1"/>
    <col min="23" max="23" width="17.33203125" bestFit="1" customWidth="1"/>
    <col min="24" max="24" width="27" bestFit="1" customWidth="1"/>
    <col min="25" max="25" width="16.58203125" bestFit="1" customWidth="1"/>
    <col min="26" max="26" width="14.83203125" bestFit="1" customWidth="1"/>
    <col min="27" max="27" width="21.33203125" bestFit="1" customWidth="1"/>
    <col min="28" max="28" width="18.5" bestFit="1" customWidth="1"/>
    <col min="30" max="30" width="26.08203125" bestFit="1" customWidth="1"/>
    <col min="31" max="31" width="19.5" bestFit="1" customWidth="1"/>
    <col min="33" max="33" width="14.08203125" bestFit="1" customWidth="1"/>
    <col min="34" max="34" width="18.5" bestFit="1" customWidth="1"/>
    <col min="35" max="35" width="21.83203125" bestFit="1" customWidth="1"/>
    <col min="38" max="38" width="22.5" bestFit="1" customWidth="1"/>
    <col min="39" max="39" width="26.33203125" bestFit="1" customWidth="1"/>
    <col min="41" max="41" width="12.33203125" bestFit="1" customWidth="1"/>
    <col min="42" max="42" width="20.08203125" bestFit="1" customWidth="1"/>
    <col min="43" max="43" width="25.33203125" bestFit="1" customWidth="1"/>
    <col min="44" max="44" width="10.5" customWidth="1"/>
  </cols>
  <sheetData>
    <row r="1" spans="1:44" x14ac:dyDescent="0.35">
      <c r="A1" t="s">
        <v>0</v>
      </c>
    </row>
    <row r="3" spans="1:44" s="2" customFormat="1" x14ac:dyDescent="0.35">
      <c r="A3" s="2" t="s">
        <v>1</v>
      </c>
      <c r="B3" s="2" t="s">
        <v>2</v>
      </c>
      <c r="C3" s="2" t="s">
        <v>3</v>
      </c>
      <c r="D3" s="2" t="s">
        <v>4</v>
      </c>
      <c r="F3" s="2" t="s">
        <v>1</v>
      </c>
      <c r="G3" s="2" t="s">
        <v>5</v>
      </c>
      <c r="H3" s="2" t="s">
        <v>3</v>
      </c>
      <c r="I3" s="2" t="s">
        <v>4</v>
      </c>
      <c r="J3" s="2" t="s">
        <v>6</v>
      </c>
      <c r="K3" s="3" t="s">
        <v>1</v>
      </c>
      <c r="L3" s="3" t="s">
        <v>7</v>
      </c>
      <c r="M3" s="3" t="s">
        <v>3</v>
      </c>
      <c r="N3" s="3"/>
      <c r="O3" s="3" t="s">
        <v>4</v>
      </c>
      <c r="P3" s="2" t="s">
        <v>6</v>
      </c>
      <c r="Q3" s="3" t="s">
        <v>1</v>
      </c>
      <c r="R3" s="3" t="s">
        <v>8</v>
      </c>
      <c r="S3" s="3" t="s">
        <v>3</v>
      </c>
      <c r="U3" s="3" t="s">
        <v>4</v>
      </c>
      <c r="V3" s="2" t="s">
        <v>6</v>
      </c>
      <c r="W3" s="3" t="s">
        <v>1</v>
      </c>
      <c r="X3" s="3" t="s">
        <v>9</v>
      </c>
      <c r="Y3" s="3" t="s">
        <v>10</v>
      </c>
      <c r="Z3" s="3" t="s">
        <v>3</v>
      </c>
      <c r="AA3" s="3"/>
      <c r="AB3" s="3" t="s">
        <v>4</v>
      </c>
      <c r="AC3" s="3" t="s">
        <v>6</v>
      </c>
      <c r="AD3" s="3" t="s">
        <v>1</v>
      </c>
      <c r="AE3" s="3" t="s">
        <v>11</v>
      </c>
      <c r="AF3" s="2" t="s">
        <v>10</v>
      </c>
      <c r="AG3" s="3" t="s">
        <v>3</v>
      </c>
      <c r="AI3" s="3" t="s">
        <v>4</v>
      </c>
      <c r="AJ3" s="2" t="s">
        <v>12</v>
      </c>
      <c r="AL3" s="3" t="s">
        <v>1</v>
      </c>
      <c r="AM3" s="3" t="s">
        <v>13</v>
      </c>
      <c r="AN3" s="2" t="s">
        <v>10</v>
      </c>
      <c r="AO3" s="3" t="s">
        <v>3</v>
      </c>
      <c r="AQ3" s="3" t="s">
        <v>4</v>
      </c>
      <c r="AR3" s="2" t="s">
        <v>12</v>
      </c>
    </row>
    <row r="4" spans="1:44" x14ac:dyDescent="0.35">
      <c r="F4" t="s">
        <v>14</v>
      </c>
      <c r="G4" t="s">
        <v>15</v>
      </c>
      <c r="H4" t="s">
        <v>16</v>
      </c>
      <c r="I4" t="s">
        <v>17</v>
      </c>
      <c r="Q4" t="s">
        <v>18</v>
      </c>
      <c r="R4" t="s">
        <v>19</v>
      </c>
      <c r="S4" t="s">
        <v>20</v>
      </c>
      <c r="T4" t="s">
        <v>21</v>
      </c>
      <c r="U4" t="s">
        <v>22</v>
      </c>
      <c r="W4" t="s">
        <v>23</v>
      </c>
      <c r="X4" t="s">
        <v>24</v>
      </c>
      <c r="Y4">
        <v>71</v>
      </c>
      <c r="Z4" t="s">
        <v>20</v>
      </c>
      <c r="AA4" t="s">
        <v>25</v>
      </c>
      <c r="AB4" t="s">
        <v>26</v>
      </c>
    </row>
    <row r="5" spans="1:44" x14ac:dyDescent="0.35">
      <c r="A5" t="s">
        <v>27</v>
      </c>
      <c r="B5" t="s">
        <v>28</v>
      </c>
      <c r="C5" t="s">
        <v>16</v>
      </c>
      <c r="D5" t="s">
        <v>22</v>
      </c>
      <c r="F5" t="s">
        <v>29</v>
      </c>
      <c r="G5" t="s">
        <v>30</v>
      </c>
      <c r="H5" t="s">
        <v>16</v>
      </c>
      <c r="R5" t="s">
        <v>31</v>
      </c>
      <c r="S5" t="s">
        <v>72</v>
      </c>
      <c r="T5" t="s">
        <v>33</v>
      </c>
      <c r="X5" t="s">
        <v>34</v>
      </c>
      <c r="Y5">
        <v>61</v>
      </c>
      <c r="Z5" t="s">
        <v>16</v>
      </c>
      <c r="AA5" t="s">
        <v>35</v>
      </c>
    </row>
    <row r="6" spans="1:44" x14ac:dyDescent="0.35">
      <c r="A6" t="s">
        <v>36</v>
      </c>
      <c r="B6" t="s">
        <v>37</v>
      </c>
      <c r="G6" t="s">
        <v>38</v>
      </c>
      <c r="H6" t="s">
        <v>16</v>
      </c>
      <c r="R6" t="s">
        <v>39</v>
      </c>
      <c r="S6" t="s">
        <v>16</v>
      </c>
      <c r="T6" t="s">
        <v>40</v>
      </c>
      <c r="U6" t="s">
        <v>22</v>
      </c>
      <c r="X6" t="s">
        <v>41</v>
      </c>
      <c r="Y6">
        <v>68</v>
      </c>
      <c r="Z6" t="s">
        <v>16</v>
      </c>
      <c r="AA6" t="s">
        <v>35</v>
      </c>
      <c r="AB6" t="s">
        <v>1285</v>
      </c>
    </row>
    <row r="7" spans="1:44" x14ac:dyDescent="0.35">
      <c r="G7" t="s">
        <v>43</v>
      </c>
      <c r="H7" t="s">
        <v>16</v>
      </c>
      <c r="R7" t="s">
        <v>44</v>
      </c>
      <c r="S7" t="s">
        <v>16</v>
      </c>
      <c r="T7" t="s">
        <v>40</v>
      </c>
      <c r="U7" t="s">
        <v>45</v>
      </c>
      <c r="X7" t="s">
        <v>46</v>
      </c>
      <c r="Y7">
        <v>58</v>
      </c>
      <c r="Z7" t="s">
        <v>16</v>
      </c>
      <c r="AA7" t="s">
        <v>25</v>
      </c>
      <c r="AB7" t="s">
        <v>1285</v>
      </c>
    </row>
    <row r="8" spans="1:44" x14ac:dyDescent="0.35">
      <c r="A8" t="s">
        <v>27</v>
      </c>
      <c r="B8" t="s">
        <v>47</v>
      </c>
      <c r="D8" t="s">
        <v>22</v>
      </c>
      <c r="R8" t="s">
        <v>48</v>
      </c>
      <c r="S8" t="s">
        <v>16</v>
      </c>
      <c r="T8" t="s">
        <v>40</v>
      </c>
    </row>
    <row r="9" spans="1:44" x14ac:dyDescent="0.35">
      <c r="B9" t="s">
        <v>49</v>
      </c>
      <c r="F9" t="s">
        <v>50</v>
      </c>
      <c r="G9" t="s">
        <v>51</v>
      </c>
      <c r="H9" t="s">
        <v>52</v>
      </c>
      <c r="I9" t="s">
        <v>22</v>
      </c>
      <c r="R9" t="s">
        <v>53</v>
      </c>
      <c r="S9" t="s">
        <v>16</v>
      </c>
      <c r="T9" t="s">
        <v>40</v>
      </c>
      <c r="U9" t="s">
        <v>42</v>
      </c>
    </row>
    <row r="10" spans="1:44" x14ac:dyDescent="0.35">
      <c r="A10" t="s">
        <v>54</v>
      </c>
      <c r="B10" t="s">
        <v>55</v>
      </c>
      <c r="C10" t="s">
        <v>16</v>
      </c>
      <c r="F10" t="s">
        <v>56</v>
      </c>
      <c r="G10" t="s">
        <v>57</v>
      </c>
      <c r="H10" t="s">
        <v>52</v>
      </c>
    </row>
    <row r="11" spans="1:44" x14ac:dyDescent="0.35">
      <c r="B11" t="s">
        <v>58</v>
      </c>
      <c r="C11" t="s">
        <v>16</v>
      </c>
      <c r="G11" t="s">
        <v>59</v>
      </c>
      <c r="H11" t="s">
        <v>16</v>
      </c>
      <c r="I11" t="s">
        <v>60</v>
      </c>
      <c r="W11" t="s">
        <v>61</v>
      </c>
      <c r="X11" t="s">
        <v>62</v>
      </c>
      <c r="Y11">
        <v>53</v>
      </c>
      <c r="Z11" t="s">
        <v>16</v>
      </c>
      <c r="AA11" t="s">
        <v>40</v>
      </c>
      <c r="AB11" t="s">
        <v>63</v>
      </c>
      <c r="AD11" t="s">
        <v>61</v>
      </c>
      <c r="AE11" t="s">
        <v>62</v>
      </c>
      <c r="AF11">
        <v>63</v>
      </c>
      <c r="AG11" t="s">
        <v>16</v>
      </c>
      <c r="AH11" t="s">
        <v>64</v>
      </c>
      <c r="AI11" t="s">
        <v>65</v>
      </c>
      <c r="AJ11" t="s">
        <v>66</v>
      </c>
      <c r="AL11" t="s">
        <v>61</v>
      </c>
      <c r="AM11" t="s">
        <v>67</v>
      </c>
      <c r="AN11">
        <v>60</v>
      </c>
      <c r="AO11" t="s">
        <v>16</v>
      </c>
      <c r="AP11" t="s">
        <v>68</v>
      </c>
      <c r="AQ11" t="s">
        <v>69</v>
      </c>
      <c r="AR11" t="s">
        <v>66</v>
      </c>
    </row>
    <row r="12" spans="1:44" x14ac:dyDescent="0.35">
      <c r="X12" t="s">
        <v>70</v>
      </c>
      <c r="Y12">
        <v>60</v>
      </c>
      <c r="Z12" t="s">
        <v>16</v>
      </c>
      <c r="AA12" t="s">
        <v>40</v>
      </c>
      <c r="AE12" t="s">
        <v>70</v>
      </c>
      <c r="AF12">
        <v>76</v>
      </c>
      <c r="AG12" t="s">
        <v>16</v>
      </c>
      <c r="AH12" t="s">
        <v>40</v>
      </c>
      <c r="AJ12" t="s">
        <v>66</v>
      </c>
      <c r="AM12" t="s">
        <v>71</v>
      </c>
      <c r="AN12">
        <v>59</v>
      </c>
      <c r="AO12" t="s">
        <v>345</v>
      </c>
      <c r="AP12" t="s">
        <v>1335</v>
      </c>
      <c r="AR12" t="s">
        <v>66</v>
      </c>
    </row>
    <row r="13" spans="1:44" x14ac:dyDescent="0.35">
      <c r="A13" t="s">
        <v>61</v>
      </c>
      <c r="B13" t="s">
        <v>73</v>
      </c>
      <c r="D13" t="s">
        <v>74</v>
      </c>
      <c r="F13" t="s">
        <v>75</v>
      </c>
      <c r="G13" t="s">
        <v>76</v>
      </c>
      <c r="H13" t="s">
        <v>16</v>
      </c>
      <c r="I13" t="s">
        <v>22</v>
      </c>
      <c r="K13" t="s">
        <v>61</v>
      </c>
      <c r="L13" t="s">
        <v>77</v>
      </c>
      <c r="M13" t="s">
        <v>16</v>
      </c>
      <c r="N13" t="s">
        <v>78</v>
      </c>
      <c r="O13" t="s">
        <v>79</v>
      </c>
      <c r="X13" t="s">
        <v>80</v>
      </c>
      <c r="Y13">
        <v>14</v>
      </c>
      <c r="Z13" t="s">
        <v>16</v>
      </c>
      <c r="AA13" t="s">
        <v>40</v>
      </c>
      <c r="AB13" t="s">
        <v>1291</v>
      </c>
      <c r="AE13" t="s">
        <v>81</v>
      </c>
      <c r="AF13" t="s">
        <v>82</v>
      </c>
      <c r="AG13" t="s">
        <v>16</v>
      </c>
      <c r="AH13" t="s">
        <v>40</v>
      </c>
      <c r="AI13" t="s">
        <v>83</v>
      </c>
      <c r="AJ13" t="s">
        <v>66</v>
      </c>
      <c r="AM13" t="s">
        <v>84</v>
      </c>
      <c r="AN13">
        <v>34</v>
      </c>
      <c r="AQ13" t="s">
        <v>85</v>
      </c>
      <c r="AR13" t="s">
        <v>66</v>
      </c>
    </row>
    <row r="14" spans="1:44" x14ac:dyDescent="0.35">
      <c r="B14" t="s">
        <v>86</v>
      </c>
      <c r="C14" t="s">
        <v>16</v>
      </c>
      <c r="F14" t="s">
        <v>87</v>
      </c>
      <c r="G14" t="s">
        <v>88</v>
      </c>
      <c r="H14" t="s">
        <v>16</v>
      </c>
      <c r="L14" t="s">
        <v>89</v>
      </c>
      <c r="M14" t="s">
        <v>16</v>
      </c>
      <c r="N14" t="s">
        <v>40</v>
      </c>
      <c r="AE14" t="s">
        <v>80</v>
      </c>
      <c r="AF14" t="s">
        <v>90</v>
      </c>
      <c r="AG14" t="s">
        <v>16</v>
      </c>
      <c r="AH14" t="s">
        <v>40</v>
      </c>
      <c r="AJ14" t="s">
        <v>66</v>
      </c>
    </row>
    <row r="15" spans="1:44" x14ac:dyDescent="0.35">
      <c r="B15" t="s">
        <v>91</v>
      </c>
      <c r="C15" t="s">
        <v>16</v>
      </c>
      <c r="G15" t="s">
        <v>92</v>
      </c>
      <c r="H15" t="s">
        <v>16</v>
      </c>
      <c r="L15" t="s">
        <v>93</v>
      </c>
      <c r="M15" t="s">
        <v>16</v>
      </c>
      <c r="N15" t="s">
        <v>40</v>
      </c>
      <c r="O15" t="s">
        <v>94</v>
      </c>
    </row>
    <row r="16" spans="1:44" x14ac:dyDescent="0.35">
      <c r="B16" t="s">
        <v>95</v>
      </c>
      <c r="C16" t="s">
        <v>16</v>
      </c>
      <c r="G16" t="s">
        <v>96</v>
      </c>
      <c r="H16" t="s">
        <v>16</v>
      </c>
    </row>
    <row r="17" spans="1:44" x14ac:dyDescent="0.35">
      <c r="B17" t="s">
        <v>97</v>
      </c>
      <c r="C17" t="s">
        <v>16</v>
      </c>
      <c r="Q17" t="s">
        <v>61</v>
      </c>
      <c r="R17" t="s">
        <v>98</v>
      </c>
      <c r="S17" t="s">
        <v>16</v>
      </c>
      <c r="T17" t="s">
        <v>99</v>
      </c>
    </row>
    <row r="18" spans="1:44" x14ac:dyDescent="0.35">
      <c r="F18" t="s">
        <v>100</v>
      </c>
      <c r="G18" t="s">
        <v>101</v>
      </c>
      <c r="H18" t="s">
        <v>16</v>
      </c>
      <c r="I18" t="s">
        <v>102</v>
      </c>
      <c r="R18" t="s">
        <v>103</v>
      </c>
      <c r="S18" t="s">
        <v>16</v>
      </c>
      <c r="T18" t="s">
        <v>40</v>
      </c>
    </row>
    <row r="19" spans="1:44" x14ac:dyDescent="0.35">
      <c r="A19" t="s">
        <v>104</v>
      </c>
      <c r="B19" t="s">
        <v>105</v>
      </c>
      <c r="D19" t="s">
        <v>106</v>
      </c>
      <c r="G19" t="s">
        <v>107</v>
      </c>
      <c r="H19" t="s">
        <v>16</v>
      </c>
      <c r="I19" t="s">
        <v>42</v>
      </c>
      <c r="K19" t="s">
        <v>108</v>
      </c>
      <c r="L19" t="s">
        <v>109</v>
      </c>
      <c r="M19" t="s">
        <v>1302</v>
      </c>
      <c r="N19" t="s">
        <v>1301</v>
      </c>
      <c r="O19" t="s">
        <v>110</v>
      </c>
      <c r="R19" t="s">
        <v>111</v>
      </c>
      <c r="S19" t="s">
        <v>112</v>
      </c>
      <c r="T19" t="s">
        <v>113</v>
      </c>
    </row>
    <row r="20" spans="1:44" x14ac:dyDescent="0.35">
      <c r="A20" t="s">
        <v>114</v>
      </c>
      <c r="B20" t="s">
        <v>115</v>
      </c>
      <c r="C20" t="s">
        <v>16</v>
      </c>
      <c r="G20" t="s">
        <v>116</v>
      </c>
      <c r="H20" t="s">
        <v>16</v>
      </c>
      <c r="I20" t="s">
        <v>117</v>
      </c>
      <c r="K20" t="s">
        <v>118</v>
      </c>
      <c r="L20" t="s">
        <v>119</v>
      </c>
      <c r="M20" t="s">
        <v>72</v>
      </c>
      <c r="N20" t="s">
        <v>120</v>
      </c>
      <c r="O20" t="s">
        <v>121</v>
      </c>
    </row>
    <row r="21" spans="1:44" x14ac:dyDescent="0.35">
      <c r="B21" t="s">
        <v>122</v>
      </c>
      <c r="C21" t="s">
        <v>16</v>
      </c>
      <c r="D21" t="s">
        <v>123</v>
      </c>
      <c r="L21" t="s">
        <v>124</v>
      </c>
      <c r="M21" t="s">
        <v>16</v>
      </c>
      <c r="N21" t="s">
        <v>125</v>
      </c>
      <c r="Q21" t="s">
        <v>126</v>
      </c>
      <c r="R21" t="s">
        <v>127</v>
      </c>
      <c r="S21" t="s">
        <v>16</v>
      </c>
      <c r="T21" t="s">
        <v>128</v>
      </c>
      <c r="U21" t="s">
        <v>129</v>
      </c>
    </row>
    <row r="22" spans="1:44" x14ac:dyDescent="0.35">
      <c r="B22" t="s">
        <v>130</v>
      </c>
      <c r="D22" t="s">
        <v>106</v>
      </c>
      <c r="F22" t="s">
        <v>131</v>
      </c>
      <c r="G22" t="s">
        <v>132</v>
      </c>
      <c r="H22" t="s">
        <v>133</v>
      </c>
      <c r="I22" t="s">
        <v>134</v>
      </c>
    </row>
    <row r="23" spans="1:44" x14ac:dyDescent="0.35">
      <c r="F23" t="s">
        <v>114</v>
      </c>
      <c r="G23" t="s">
        <v>1334</v>
      </c>
      <c r="H23" t="s">
        <v>16</v>
      </c>
      <c r="I23" t="s">
        <v>135</v>
      </c>
      <c r="Q23" t="s">
        <v>136</v>
      </c>
      <c r="R23" t="s">
        <v>137</v>
      </c>
      <c r="S23" t="s">
        <v>138</v>
      </c>
      <c r="T23" t="s">
        <v>139</v>
      </c>
      <c r="U23" t="s">
        <v>140</v>
      </c>
      <c r="W23" t="s">
        <v>136</v>
      </c>
      <c r="X23" t="s">
        <v>141</v>
      </c>
      <c r="Y23">
        <v>56</v>
      </c>
      <c r="Z23" t="s">
        <v>142</v>
      </c>
      <c r="AA23" t="s">
        <v>139</v>
      </c>
      <c r="AB23" t="s">
        <v>140</v>
      </c>
      <c r="AD23" t="s">
        <v>136</v>
      </c>
      <c r="AE23" t="s">
        <v>143</v>
      </c>
      <c r="AF23">
        <v>68</v>
      </c>
      <c r="AG23" t="s">
        <v>142</v>
      </c>
      <c r="AH23" t="s">
        <v>139</v>
      </c>
      <c r="AJ23" t="s">
        <v>66</v>
      </c>
      <c r="AL23" t="s">
        <v>136</v>
      </c>
      <c r="AM23" t="s">
        <v>144</v>
      </c>
      <c r="AN23">
        <v>41</v>
      </c>
      <c r="AO23" t="s">
        <v>145</v>
      </c>
      <c r="AP23" t="s">
        <v>146</v>
      </c>
      <c r="AQ23" t="s">
        <v>147</v>
      </c>
      <c r="AR23" t="s">
        <v>66</v>
      </c>
    </row>
    <row r="24" spans="1:44" x14ac:dyDescent="0.35">
      <c r="A24" t="s">
        <v>148</v>
      </c>
      <c r="B24" t="s">
        <v>149</v>
      </c>
      <c r="C24" t="s">
        <v>16</v>
      </c>
      <c r="D24" t="s">
        <v>150</v>
      </c>
      <c r="R24" t="s">
        <v>151</v>
      </c>
      <c r="S24" t="s">
        <v>152</v>
      </c>
      <c r="T24" t="s">
        <v>152</v>
      </c>
      <c r="U24" t="s">
        <v>153</v>
      </c>
      <c r="X24" t="s">
        <v>154</v>
      </c>
      <c r="Y24">
        <v>44</v>
      </c>
      <c r="Z24" t="s">
        <v>155</v>
      </c>
      <c r="AA24" t="s">
        <v>156</v>
      </c>
      <c r="AE24" t="s">
        <v>154</v>
      </c>
      <c r="AF24">
        <v>54</v>
      </c>
      <c r="AG24" t="s">
        <v>152</v>
      </c>
      <c r="AH24" t="s">
        <v>156</v>
      </c>
      <c r="AJ24" t="s">
        <v>66</v>
      </c>
      <c r="AM24" t="s">
        <v>157</v>
      </c>
      <c r="AN24">
        <v>31</v>
      </c>
      <c r="AO24" t="s">
        <v>158</v>
      </c>
      <c r="AP24" t="s">
        <v>159</v>
      </c>
      <c r="AR24" t="s">
        <v>66</v>
      </c>
    </row>
    <row r="25" spans="1:44" x14ac:dyDescent="0.35">
      <c r="A25" t="s">
        <v>160</v>
      </c>
      <c r="B25" t="s">
        <v>161</v>
      </c>
      <c r="F25" t="s">
        <v>162</v>
      </c>
      <c r="G25" t="s">
        <v>163</v>
      </c>
      <c r="H25" t="s">
        <v>16</v>
      </c>
      <c r="I25" t="s">
        <v>164</v>
      </c>
      <c r="R25" t="s">
        <v>165</v>
      </c>
      <c r="S25" t="s">
        <v>16</v>
      </c>
      <c r="T25" t="s">
        <v>40</v>
      </c>
      <c r="X25" t="s">
        <v>166</v>
      </c>
      <c r="Y25">
        <v>18</v>
      </c>
      <c r="Z25" t="s">
        <v>16</v>
      </c>
      <c r="AA25" t="s">
        <v>40</v>
      </c>
      <c r="AE25" t="s">
        <v>167</v>
      </c>
      <c r="AF25">
        <v>25</v>
      </c>
      <c r="AG25" t="s">
        <v>16</v>
      </c>
      <c r="AH25" t="s">
        <v>40</v>
      </c>
      <c r="AJ25" t="s">
        <v>66</v>
      </c>
      <c r="AM25" t="s">
        <v>168</v>
      </c>
      <c r="AN25">
        <v>9</v>
      </c>
      <c r="AO25" t="s">
        <v>152</v>
      </c>
      <c r="AP25" t="s">
        <v>169</v>
      </c>
      <c r="AR25" t="s">
        <v>66</v>
      </c>
    </row>
    <row r="26" spans="1:44" x14ac:dyDescent="0.35">
      <c r="B26" t="s">
        <v>170</v>
      </c>
      <c r="C26" t="s">
        <v>16</v>
      </c>
      <c r="G26" t="s">
        <v>171</v>
      </c>
      <c r="H26" t="s">
        <v>172</v>
      </c>
      <c r="R26" t="s">
        <v>173</v>
      </c>
      <c r="S26" t="s">
        <v>16</v>
      </c>
      <c r="T26" t="s">
        <v>40</v>
      </c>
      <c r="X26" t="s">
        <v>174</v>
      </c>
      <c r="Y26">
        <v>15</v>
      </c>
      <c r="Z26" t="s">
        <v>16</v>
      </c>
      <c r="AA26" t="s">
        <v>40</v>
      </c>
      <c r="AE26" t="s">
        <v>174</v>
      </c>
      <c r="AF26">
        <v>23</v>
      </c>
      <c r="AG26" t="s">
        <v>16</v>
      </c>
      <c r="AH26" t="s">
        <v>40</v>
      </c>
      <c r="AJ26" t="s">
        <v>66</v>
      </c>
      <c r="AM26" t="s">
        <v>175</v>
      </c>
      <c r="AN26">
        <v>8</v>
      </c>
      <c r="AO26" t="s">
        <v>176</v>
      </c>
      <c r="AP26" t="s">
        <v>177</v>
      </c>
      <c r="AR26" t="s">
        <v>66</v>
      </c>
    </row>
    <row r="27" spans="1:44" x14ac:dyDescent="0.35">
      <c r="B27" t="s">
        <v>178</v>
      </c>
      <c r="C27" t="s">
        <v>16</v>
      </c>
      <c r="G27" t="s">
        <v>179</v>
      </c>
      <c r="H27" t="s">
        <v>16</v>
      </c>
      <c r="I27" t="s">
        <v>180</v>
      </c>
      <c r="R27" t="s">
        <v>181</v>
      </c>
      <c r="S27" t="s">
        <v>16</v>
      </c>
      <c r="T27" t="s">
        <v>182</v>
      </c>
      <c r="U27" t="s">
        <v>183</v>
      </c>
      <c r="X27" t="s">
        <v>184</v>
      </c>
      <c r="Y27">
        <v>23</v>
      </c>
      <c r="Z27" t="s">
        <v>16</v>
      </c>
      <c r="AA27" t="s">
        <v>185</v>
      </c>
      <c r="AB27" t="s">
        <v>186</v>
      </c>
      <c r="AE27" t="s">
        <v>187</v>
      </c>
      <c r="AF27">
        <v>70</v>
      </c>
      <c r="AG27" t="s">
        <v>16</v>
      </c>
      <c r="AH27" t="s">
        <v>185</v>
      </c>
      <c r="AI27" t="s">
        <v>188</v>
      </c>
      <c r="AJ27" t="s">
        <v>66</v>
      </c>
      <c r="AM27" t="s">
        <v>189</v>
      </c>
      <c r="AN27">
        <v>6</v>
      </c>
      <c r="AO27" t="s">
        <v>190</v>
      </c>
      <c r="AR27" t="s">
        <v>66</v>
      </c>
    </row>
    <row r="28" spans="1:44" x14ac:dyDescent="0.35">
      <c r="B28" t="s">
        <v>191</v>
      </c>
      <c r="C28" t="s">
        <v>16</v>
      </c>
      <c r="G28" t="s">
        <v>192</v>
      </c>
      <c r="H28" t="s">
        <v>16</v>
      </c>
      <c r="R28" t="s">
        <v>193</v>
      </c>
      <c r="S28" t="s">
        <v>194</v>
      </c>
      <c r="T28" t="s">
        <v>195</v>
      </c>
      <c r="U28" t="s">
        <v>196</v>
      </c>
      <c r="X28" t="s">
        <v>197</v>
      </c>
      <c r="Y28">
        <v>21</v>
      </c>
      <c r="Z28" t="s">
        <v>16</v>
      </c>
      <c r="AA28" t="s">
        <v>185</v>
      </c>
      <c r="AB28" t="s">
        <v>188</v>
      </c>
      <c r="AE28" t="s">
        <v>198</v>
      </c>
      <c r="AF28">
        <v>21</v>
      </c>
      <c r="AG28" t="s">
        <v>16</v>
      </c>
      <c r="AH28" t="s">
        <v>199</v>
      </c>
      <c r="AI28" t="s">
        <v>200</v>
      </c>
      <c r="AJ28" t="s">
        <v>66</v>
      </c>
      <c r="AM28" t="s">
        <v>201</v>
      </c>
      <c r="AN28">
        <v>3</v>
      </c>
      <c r="AO28" t="s">
        <v>152</v>
      </c>
      <c r="AP28" t="s">
        <v>202</v>
      </c>
      <c r="AR28" t="s">
        <v>66</v>
      </c>
    </row>
    <row r="29" spans="1:44" x14ac:dyDescent="0.35">
      <c r="B29" t="s">
        <v>203</v>
      </c>
      <c r="C29" t="s">
        <v>16</v>
      </c>
      <c r="G29" t="s">
        <v>204</v>
      </c>
      <c r="H29" t="s">
        <v>16</v>
      </c>
      <c r="R29" t="s">
        <v>205</v>
      </c>
      <c r="S29" t="s">
        <v>16</v>
      </c>
      <c r="T29" t="s">
        <v>471</v>
      </c>
      <c r="U29" t="s">
        <v>206</v>
      </c>
      <c r="AM29" t="s">
        <v>207</v>
      </c>
      <c r="AN29">
        <v>2</v>
      </c>
      <c r="AO29" t="s">
        <v>16</v>
      </c>
      <c r="AP29" t="s">
        <v>40</v>
      </c>
    </row>
    <row r="30" spans="1:44" x14ac:dyDescent="0.35">
      <c r="B30" t="s">
        <v>208</v>
      </c>
      <c r="C30" t="s">
        <v>16</v>
      </c>
      <c r="G30" t="s">
        <v>209</v>
      </c>
      <c r="H30" t="s">
        <v>210</v>
      </c>
      <c r="I30" t="s">
        <v>211</v>
      </c>
      <c r="R30" t="s">
        <v>212</v>
      </c>
      <c r="S30" t="s">
        <v>16</v>
      </c>
      <c r="T30" t="s">
        <v>471</v>
      </c>
      <c r="U30" t="s">
        <v>213</v>
      </c>
      <c r="AM30" t="s">
        <v>214</v>
      </c>
      <c r="AN30">
        <v>21</v>
      </c>
      <c r="AO30" t="s">
        <v>215</v>
      </c>
      <c r="AP30" t="s">
        <v>216</v>
      </c>
      <c r="AQ30" t="s">
        <v>217</v>
      </c>
      <c r="AR30" t="s">
        <v>66</v>
      </c>
    </row>
    <row r="31" spans="1:44" x14ac:dyDescent="0.35">
      <c r="B31" t="s">
        <v>218</v>
      </c>
      <c r="D31" t="s">
        <v>219</v>
      </c>
      <c r="G31" t="s">
        <v>220</v>
      </c>
      <c r="H31" t="s">
        <v>158</v>
      </c>
      <c r="I31" t="s">
        <v>221</v>
      </c>
      <c r="R31" t="s">
        <v>222</v>
      </c>
      <c r="S31" t="s">
        <v>16</v>
      </c>
      <c r="T31" t="s">
        <v>471</v>
      </c>
      <c r="U31" t="s">
        <v>223</v>
      </c>
      <c r="W31" t="s">
        <v>224</v>
      </c>
      <c r="X31" t="s">
        <v>225</v>
      </c>
      <c r="Y31">
        <v>48</v>
      </c>
      <c r="Z31" t="s">
        <v>112</v>
      </c>
      <c r="AA31" t="s">
        <v>113</v>
      </c>
      <c r="AB31" t="s">
        <v>42</v>
      </c>
      <c r="AD31" t="s">
        <v>226</v>
      </c>
      <c r="AE31" t="s">
        <v>227</v>
      </c>
      <c r="AF31">
        <v>74</v>
      </c>
      <c r="AG31" t="s">
        <v>16</v>
      </c>
      <c r="AH31" t="s">
        <v>64</v>
      </c>
      <c r="AJ31" t="s">
        <v>66</v>
      </c>
      <c r="AM31" t="s">
        <v>228</v>
      </c>
      <c r="AN31">
        <v>34</v>
      </c>
      <c r="AO31" t="s">
        <v>229</v>
      </c>
      <c r="AP31" t="s">
        <v>230</v>
      </c>
      <c r="AQ31" t="s">
        <v>231</v>
      </c>
      <c r="AR31" t="s">
        <v>66</v>
      </c>
    </row>
    <row r="32" spans="1:44" x14ac:dyDescent="0.35">
      <c r="B32" t="s">
        <v>232</v>
      </c>
      <c r="C32" t="s">
        <v>16</v>
      </c>
      <c r="D32" t="s">
        <v>219</v>
      </c>
      <c r="G32" t="s">
        <v>233</v>
      </c>
      <c r="H32" t="s">
        <v>16</v>
      </c>
      <c r="I32" t="s">
        <v>196</v>
      </c>
      <c r="AE32" t="s">
        <v>234</v>
      </c>
      <c r="AF32">
        <v>35</v>
      </c>
      <c r="AG32" t="s">
        <v>16</v>
      </c>
      <c r="AH32" t="s">
        <v>32</v>
      </c>
      <c r="AJ32" t="s">
        <v>66</v>
      </c>
      <c r="AM32" t="s">
        <v>235</v>
      </c>
      <c r="AN32">
        <v>18</v>
      </c>
      <c r="AO32" t="s">
        <v>16</v>
      </c>
      <c r="AP32" t="s">
        <v>236</v>
      </c>
      <c r="AQ32" t="s">
        <v>237</v>
      </c>
      <c r="AR32" t="s">
        <v>66</v>
      </c>
    </row>
    <row r="33" spans="1:44" x14ac:dyDescent="0.35">
      <c r="B33" t="s">
        <v>238</v>
      </c>
      <c r="C33" t="s">
        <v>16</v>
      </c>
      <c r="D33" t="s">
        <v>219</v>
      </c>
      <c r="G33" t="s">
        <v>239</v>
      </c>
      <c r="H33" t="s">
        <v>16</v>
      </c>
      <c r="I33" t="s">
        <v>186</v>
      </c>
      <c r="AE33" t="s">
        <v>240</v>
      </c>
      <c r="AF33" t="s">
        <v>241</v>
      </c>
      <c r="AG33" t="s">
        <v>16</v>
      </c>
      <c r="AH33" t="s">
        <v>242</v>
      </c>
      <c r="AJ33" t="s">
        <v>66</v>
      </c>
    </row>
    <row r="34" spans="1:44" x14ac:dyDescent="0.35">
      <c r="B34" t="s">
        <v>243</v>
      </c>
      <c r="C34" t="s">
        <v>16</v>
      </c>
      <c r="D34" t="s">
        <v>219</v>
      </c>
      <c r="G34" t="s">
        <v>1303</v>
      </c>
      <c r="H34" t="s">
        <v>244</v>
      </c>
      <c r="I34" t="s">
        <v>188</v>
      </c>
      <c r="K34" t="s">
        <v>27</v>
      </c>
      <c r="L34" t="s">
        <v>245</v>
      </c>
      <c r="M34" t="s">
        <v>72</v>
      </c>
      <c r="N34" t="s">
        <v>246</v>
      </c>
      <c r="O34" t="s">
        <v>22</v>
      </c>
      <c r="Q34" t="s">
        <v>247</v>
      </c>
      <c r="R34" t="s">
        <v>248</v>
      </c>
      <c r="S34" t="s">
        <v>16</v>
      </c>
      <c r="T34" t="s">
        <v>249</v>
      </c>
      <c r="U34" t="s">
        <v>250</v>
      </c>
      <c r="AL34" t="s">
        <v>251</v>
      </c>
      <c r="AM34" t="s">
        <v>252</v>
      </c>
      <c r="AN34">
        <v>35</v>
      </c>
      <c r="AO34" t="s">
        <v>20</v>
      </c>
      <c r="AP34" t="s">
        <v>254</v>
      </c>
      <c r="AQ34" t="s">
        <v>255</v>
      </c>
      <c r="AR34" t="s">
        <v>256</v>
      </c>
    </row>
    <row r="35" spans="1:44" x14ac:dyDescent="0.35">
      <c r="B35" t="s">
        <v>257</v>
      </c>
      <c r="D35" t="s">
        <v>258</v>
      </c>
      <c r="L35" t="s">
        <v>259</v>
      </c>
      <c r="M35" t="s">
        <v>16</v>
      </c>
      <c r="N35" t="s">
        <v>260</v>
      </c>
      <c r="O35" t="s">
        <v>22</v>
      </c>
      <c r="AM35" t="s">
        <v>261</v>
      </c>
      <c r="AN35">
        <v>50</v>
      </c>
      <c r="AO35" t="s">
        <v>16</v>
      </c>
      <c r="AP35" t="s">
        <v>262</v>
      </c>
      <c r="AR35" t="s">
        <v>66</v>
      </c>
    </row>
    <row r="36" spans="1:44" x14ac:dyDescent="0.35">
      <c r="B36" t="s">
        <v>263</v>
      </c>
      <c r="C36" t="s">
        <v>16</v>
      </c>
      <c r="D36" t="s">
        <v>264</v>
      </c>
      <c r="F36" t="s">
        <v>265</v>
      </c>
      <c r="G36" t="s">
        <v>266</v>
      </c>
      <c r="H36" t="s">
        <v>72</v>
      </c>
      <c r="I36" t="s">
        <v>22</v>
      </c>
      <c r="AD36" t="s">
        <v>267</v>
      </c>
      <c r="AE36" t="s">
        <v>268</v>
      </c>
      <c r="AF36">
        <v>59</v>
      </c>
      <c r="AG36" t="s">
        <v>16</v>
      </c>
      <c r="AH36" t="s">
        <v>182</v>
      </c>
      <c r="AI36" t="s">
        <v>42</v>
      </c>
      <c r="AJ36" t="s">
        <v>66</v>
      </c>
      <c r="AM36" t="s">
        <v>269</v>
      </c>
      <c r="AN36">
        <v>13</v>
      </c>
      <c r="AO36" t="s">
        <v>16</v>
      </c>
      <c r="AP36" t="s">
        <v>236</v>
      </c>
      <c r="AQ36" t="s">
        <v>270</v>
      </c>
      <c r="AR36" t="s">
        <v>66</v>
      </c>
    </row>
    <row r="37" spans="1:44" x14ac:dyDescent="0.35">
      <c r="G37" t="s">
        <v>271</v>
      </c>
      <c r="H37" t="s">
        <v>16</v>
      </c>
      <c r="AE37" t="s">
        <v>272</v>
      </c>
      <c r="AF37">
        <v>60</v>
      </c>
      <c r="AG37" t="s">
        <v>16</v>
      </c>
      <c r="AH37" t="s">
        <v>273</v>
      </c>
      <c r="AJ37" t="s">
        <v>66</v>
      </c>
    </row>
    <row r="38" spans="1:44" x14ac:dyDescent="0.35">
      <c r="G38" t="s">
        <v>274</v>
      </c>
      <c r="H38" t="s">
        <v>16</v>
      </c>
      <c r="AE38" t="s">
        <v>275</v>
      </c>
      <c r="AF38">
        <v>72</v>
      </c>
      <c r="AG38" t="s">
        <v>16</v>
      </c>
      <c r="AH38" t="s">
        <v>276</v>
      </c>
      <c r="AJ38" t="s">
        <v>66</v>
      </c>
    </row>
    <row r="39" spans="1:44" x14ac:dyDescent="0.35">
      <c r="G39" t="s">
        <v>277</v>
      </c>
      <c r="H39" t="s">
        <v>16</v>
      </c>
      <c r="AL39" t="s">
        <v>278</v>
      </c>
      <c r="AM39" t="s">
        <v>279</v>
      </c>
      <c r="AN39">
        <v>44</v>
      </c>
      <c r="AO39" t="s">
        <v>16</v>
      </c>
      <c r="AP39" t="s">
        <v>68</v>
      </c>
      <c r="AQ39" t="s">
        <v>280</v>
      </c>
      <c r="AR39" t="s">
        <v>66</v>
      </c>
    </row>
    <row r="40" spans="1:44" x14ac:dyDescent="0.35">
      <c r="A40" t="s">
        <v>27</v>
      </c>
      <c r="B40" t="s">
        <v>281</v>
      </c>
      <c r="D40" t="s">
        <v>22</v>
      </c>
      <c r="G40" t="s">
        <v>282</v>
      </c>
      <c r="H40" t="s">
        <v>16</v>
      </c>
      <c r="AL40" t="s">
        <v>283</v>
      </c>
      <c r="AM40" t="s">
        <v>284</v>
      </c>
      <c r="AN40">
        <v>50</v>
      </c>
      <c r="AO40" t="s">
        <v>20</v>
      </c>
      <c r="AP40" t="s">
        <v>285</v>
      </c>
      <c r="AR40" t="s">
        <v>66</v>
      </c>
    </row>
    <row r="41" spans="1:44" x14ac:dyDescent="0.35">
      <c r="A41" t="s">
        <v>286</v>
      </c>
      <c r="B41" t="s">
        <v>287</v>
      </c>
      <c r="C41" t="s">
        <v>16</v>
      </c>
    </row>
    <row r="42" spans="1:44" x14ac:dyDescent="0.35">
      <c r="B42" t="s">
        <v>288</v>
      </c>
      <c r="C42" t="s">
        <v>16</v>
      </c>
      <c r="F42" t="s">
        <v>289</v>
      </c>
      <c r="G42" t="s">
        <v>290</v>
      </c>
      <c r="H42" s="6" t="s">
        <v>72</v>
      </c>
      <c r="I42" t="s">
        <v>22</v>
      </c>
    </row>
    <row r="43" spans="1:44" x14ac:dyDescent="0.35">
      <c r="F43" t="s">
        <v>291</v>
      </c>
      <c r="G43" t="s">
        <v>292</v>
      </c>
      <c r="H43" t="s">
        <v>16</v>
      </c>
      <c r="K43" t="s">
        <v>293</v>
      </c>
      <c r="L43" t="s">
        <v>294</v>
      </c>
      <c r="M43" t="s">
        <v>16</v>
      </c>
      <c r="N43" t="s">
        <v>260</v>
      </c>
      <c r="O43" t="s">
        <v>296</v>
      </c>
      <c r="Q43" t="s">
        <v>293</v>
      </c>
      <c r="R43" t="s">
        <v>297</v>
      </c>
      <c r="S43" t="s">
        <v>20</v>
      </c>
      <c r="T43" t="s">
        <v>298</v>
      </c>
      <c r="U43" t="s">
        <v>299</v>
      </c>
      <c r="W43" t="s">
        <v>293</v>
      </c>
      <c r="X43" t="s">
        <v>300</v>
      </c>
      <c r="Y43">
        <v>36</v>
      </c>
      <c r="Z43" t="s">
        <v>16</v>
      </c>
      <c r="AA43" t="s">
        <v>40</v>
      </c>
      <c r="AB43" t="s">
        <v>42</v>
      </c>
      <c r="AD43" t="s">
        <v>293</v>
      </c>
      <c r="AE43" t="s">
        <v>300</v>
      </c>
      <c r="AF43">
        <v>45</v>
      </c>
      <c r="AG43" t="s">
        <v>16</v>
      </c>
      <c r="AH43" t="s">
        <v>40</v>
      </c>
      <c r="AI43" t="s">
        <v>42</v>
      </c>
      <c r="AJ43" t="s">
        <v>66</v>
      </c>
      <c r="AL43" t="s">
        <v>301</v>
      </c>
      <c r="AM43" t="s">
        <v>302</v>
      </c>
      <c r="AN43">
        <v>54</v>
      </c>
      <c r="AO43" t="s">
        <v>16</v>
      </c>
      <c r="AP43" t="s">
        <v>40</v>
      </c>
      <c r="AQ43" t="s">
        <v>303</v>
      </c>
      <c r="AR43" t="s">
        <v>66</v>
      </c>
    </row>
    <row r="44" spans="1:44" x14ac:dyDescent="0.35">
      <c r="A44" t="s">
        <v>27</v>
      </c>
      <c r="B44" t="s">
        <v>304</v>
      </c>
      <c r="C44" t="s">
        <v>16</v>
      </c>
      <c r="D44" t="s">
        <v>280</v>
      </c>
      <c r="L44" t="s">
        <v>305</v>
      </c>
      <c r="M44" t="s">
        <v>253</v>
      </c>
      <c r="N44" t="s">
        <v>20</v>
      </c>
      <c r="R44" t="s">
        <v>306</v>
      </c>
      <c r="S44" t="s">
        <v>16</v>
      </c>
      <c r="T44" t="s">
        <v>40</v>
      </c>
      <c r="U44" t="s">
        <v>307</v>
      </c>
      <c r="X44" t="s">
        <v>308</v>
      </c>
      <c r="Y44">
        <v>35</v>
      </c>
      <c r="Z44" t="s">
        <v>16</v>
      </c>
      <c r="AA44" t="s">
        <v>40</v>
      </c>
      <c r="AE44" t="s">
        <v>309</v>
      </c>
      <c r="AF44">
        <v>45</v>
      </c>
      <c r="AG44" t="s">
        <v>16</v>
      </c>
      <c r="AH44" t="s">
        <v>40</v>
      </c>
      <c r="AJ44" t="s">
        <v>66</v>
      </c>
      <c r="AM44" t="s">
        <v>310</v>
      </c>
      <c r="AN44">
        <v>54</v>
      </c>
      <c r="AO44" t="s">
        <v>16</v>
      </c>
      <c r="AP44" t="s">
        <v>40</v>
      </c>
      <c r="AR44" t="s">
        <v>66</v>
      </c>
    </row>
    <row r="45" spans="1:44" x14ac:dyDescent="0.35">
      <c r="A45" t="s">
        <v>311</v>
      </c>
      <c r="B45" t="s">
        <v>312</v>
      </c>
      <c r="C45" t="s">
        <v>16</v>
      </c>
      <c r="F45" t="s">
        <v>313</v>
      </c>
      <c r="G45" t="s">
        <v>314</v>
      </c>
      <c r="H45" t="s">
        <v>16</v>
      </c>
      <c r="I45" t="s">
        <v>315</v>
      </c>
      <c r="L45" t="s">
        <v>316</v>
      </c>
      <c r="M45" t="s">
        <v>16</v>
      </c>
      <c r="N45" t="s">
        <v>40</v>
      </c>
      <c r="R45" t="s">
        <v>317</v>
      </c>
      <c r="S45" t="s">
        <v>318</v>
      </c>
      <c r="T45" t="s">
        <v>319</v>
      </c>
      <c r="U45" t="s">
        <v>60</v>
      </c>
      <c r="X45" t="s">
        <v>320</v>
      </c>
      <c r="Y45">
        <v>1</v>
      </c>
      <c r="Z45" t="s">
        <v>16</v>
      </c>
      <c r="AA45" t="s">
        <v>40</v>
      </c>
      <c r="AE45" t="s">
        <v>320</v>
      </c>
      <c r="AF45">
        <v>11</v>
      </c>
      <c r="AG45" t="s">
        <v>16</v>
      </c>
      <c r="AH45" t="s">
        <v>40</v>
      </c>
      <c r="AJ45" t="s">
        <v>66</v>
      </c>
      <c r="AM45" t="s">
        <v>321</v>
      </c>
      <c r="AN45">
        <v>18</v>
      </c>
      <c r="AO45" t="s">
        <v>16</v>
      </c>
      <c r="AP45" t="s">
        <v>40</v>
      </c>
      <c r="AR45" t="s">
        <v>66</v>
      </c>
    </row>
    <row r="46" spans="1:44" x14ac:dyDescent="0.35">
      <c r="G46" t="s">
        <v>322</v>
      </c>
      <c r="H46" t="s">
        <v>16</v>
      </c>
      <c r="I46" t="s">
        <v>323</v>
      </c>
      <c r="L46" t="s">
        <v>324</v>
      </c>
      <c r="M46" t="s">
        <v>16</v>
      </c>
      <c r="N46" t="s">
        <v>40</v>
      </c>
      <c r="O46" t="s">
        <v>22</v>
      </c>
      <c r="AE46" t="s">
        <v>325</v>
      </c>
      <c r="AF46">
        <v>8</v>
      </c>
      <c r="AG46" t="s">
        <v>16</v>
      </c>
      <c r="AH46" t="s">
        <v>40</v>
      </c>
      <c r="AJ46" t="s">
        <v>66</v>
      </c>
      <c r="AM46" t="s">
        <v>326</v>
      </c>
      <c r="AN46">
        <v>16</v>
      </c>
      <c r="AO46" t="s">
        <v>16</v>
      </c>
      <c r="AP46" t="s">
        <v>40</v>
      </c>
      <c r="AR46" t="s">
        <v>66</v>
      </c>
    </row>
    <row r="47" spans="1:44" x14ac:dyDescent="0.35">
      <c r="A47" t="s">
        <v>27</v>
      </c>
      <c r="B47" t="s">
        <v>327</v>
      </c>
      <c r="D47" t="s">
        <v>315</v>
      </c>
      <c r="G47" t="s">
        <v>328</v>
      </c>
      <c r="H47" t="s">
        <v>16</v>
      </c>
      <c r="L47" t="s">
        <v>329</v>
      </c>
      <c r="M47" t="s">
        <v>16</v>
      </c>
      <c r="N47" t="s">
        <v>40</v>
      </c>
      <c r="O47" t="s">
        <v>22</v>
      </c>
      <c r="AE47" t="s">
        <v>330</v>
      </c>
      <c r="AF47">
        <v>6</v>
      </c>
      <c r="AG47" t="s">
        <v>16</v>
      </c>
      <c r="AH47" t="s">
        <v>40</v>
      </c>
      <c r="AJ47" t="s">
        <v>66</v>
      </c>
    </row>
    <row r="48" spans="1:44" x14ac:dyDescent="0.35">
      <c r="A48" t="s">
        <v>331</v>
      </c>
      <c r="B48" t="s">
        <v>332</v>
      </c>
      <c r="G48" t="s">
        <v>333</v>
      </c>
      <c r="H48" t="s">
        <v>16</v>
      </c>
      <c r="AE48" t="s">
        <v>334</v>
      </c>
      <c r="AF48">
        <v>1</v>
      </c>
      <c r="AG48" t="s">
        <v>16</v>
      </c>
      <c r="AH48" t="s">
        <v>40</v>
      </c>
      <c r="AJ48" t="s">
        <v>66</v>
      </c>
    </row>
    <row r="50" spans="1:44" x14ac:dyDescent="0.35">
      <c r="A50" t="s">
        <v>335</v>
      </c>
      <c r="B50" t="s">
        <v>336</v>
      </c>
      <c r="C50" t="s">
        <v>16</v>
      </c>
      <c r="D50" t="s">
        <v>22</v>
      </c>
    </row>
    <row r="51" spans="1:44" x14ac:dyDescent="0.35">
      <c r="A51" t="s">
        <v>337</v>
      </c>
      <c r="B51" t="s">
        <v>338</v>
      </c>
      <c r="F51" t="s">
        <v>339</v>
      </c>
      <c r="G51" t="s">
        <v>340</v>
      </c>
      <c r="H51" t="s">
        <v>16</v>
      </c>
      <c r="I51" t="s">
        <v>22</v>
      </c>
      <c r="K51" t="s">
        <v>650</v>
      </c>
      <c r="L51" t="s">
        <v>1309</v>
      </c>
      <c r="M51" t="s">
        <v>16</v>
      </c>
      <c r="N51" t="s">
        <v>1315</v>
      </c>
      <c r="O51" t="s">
        <v>560</v>
      </c>
      <c r="Q51" t="s">
        <v>335</v>
      </c>
      <c r="R51" t="s">
        <v>341</v>
      </c>
      <c r="S51" t="s">
        <v>215</v>
      </c>
      <c r="U51" t="s">
        <v>342</v>
      </c>
      <c r="AD51" t="s">
        <v>343</v>
      </c>
      <c r="AE51" t="s">
        <v>344</v>
      </c>
      <c r="AF51">
        <v>30</v>
      </c>
      <c r="AG51" t="s">
        <v>345</v>
      </c>
      <c r="AH51" t="s">
        <v>345</v>
      </c>
      <c r="AI51" t="s">
        <v>346</v>
      </c>
      <c r="AJ51" t="s">
        <v>66</v>
      </c>
      <c r="AL51" t="s">
        <v>347</v>
      </c>
      <c r="AM51" t="s">
        <v>348</v>
      </c>
      <c r="AN51">
        <v>45</v>
      </c>
      <c r="AO51" t="s">
        <v>16</v>
      </c>
      <c r="AP51" t="s">
        <v>349</v>
      </c>
      <c r="AQ51" t="s">
        <v>350</v>
      </c>
      <c r="AR51" t="s">
        <v>256</v>
      </c>
    </row>
    <row r="52" spans="1:44" x14ac:dyDescent="0.35">
      <c r="B52" t="s">
        <v>351</v>
      </c>
      <c r="C52" t="s">
        <v>16</v>
      </c>
      <c r="F52" t="s">
        <v>352</v>
      </c>
      <c r="G52" t="s">
        <v>353</v>
      </c>
      <c r="H52" t="s">
        <v>52</v>
      </c>
      <c r="L52" t="s">
        <v>1310</v>
      </c>
      <c r="M52" t="s">
        <v>16</v>
      </c>
      <c r="N52" t="s">
        <v>409</v>
      </c>
      <c r="O52" t="s">
        <v>121</v>
      </c>
      <c r="Q52" t="s">
        <v>354</v>
      </c>
      <c r="R52" t="s">
        <v>355</v>
      </c>
      <c r="S52" t="s">
        <v>112</v>
      </c>
      <c r="T52" t="s">
        <v>356</v>
      </c>
      <c r="U52" t="s">
        <v>357</v>
      </c>
      <c r="AE52" t="s">
        <v>358</v>
      </c>
      <c r="AF52">
        <v>28</v>
      </c>
      <c r="AG52" t="s">
        <v>16</v>
      </c>
      <c r="AH52" t="s">
        <v>40</v>
      </c>
      <c r="AJ52" t="s">
        <v>66</v>
      </c>
    </row>
    <row r="53" spans="1:44" x14ac:dyDescent="0.35">
      <c r="G53" t="s">
        <v>359</v>
      </c>
      <c r="H53" t="s">
        <v>16</v>
      </c>
      <c r="I53" t="s">
        <v>60</v>
      </c>
      <c r="L53" t="s">
        <v>1311</v>
      </c>
      <c r="M53" t="s">
        <v>16</v>
      </c>
      <c r="N53" t="s">
        <v>471</v>
      </c>
      <c r="O53" t="s">
        <v>613</v>
      </c>
      <c r="R53" t="s">
        <v>360</v>
      </c>
      <c r="S53" t="s">
        <v>361</v>
      </c>
      <c r="T53" t="s">
        <v>362</v>
      </c>
      <c r="U53" t="s">
        <v>188</v>
      </c>
      <c r="AE53" t="s">
        <v>344</v>
      </c>
      <c r="AF53">
        <v>1</v>
      </c>
      <c r="AG53" t="s">
        <v>16</v>
      </c>
      <c r="AH53" t="s">
        <v>40</v>
      </c>
      <c r="AJ53" t="s">
        <v>66</v>
      </c>
      <c r="AL53" t="s">
        <v>32</v>
      </c>
      <c r="AM53" t="s">
        <v>363</v>
      </c>
      <c r="AN53">
        <v>36</v>
      </c>
      <c r="AO53" t="s">
        <v>145</v>
      </c>
      <c r="AP53" t="s">
        <v>364</v>
      </c>
      <c r="AQ53" t="s">
        <v>365</v>
      </c>
      <c r="AR53" t="s">
        <v>66</v>
      </c>
    </row>
    <row r="54" spans="1:44" x14ac:dyDescent="0.35">
      <c r="A54" t="s">
        <v>27</v>
      </c>
      <c r="B54" t="s">
        <v>366</v>
      </c>
      <c r="D54" t="s">
        <v>22</v>
      </c>
      <c r="G54" t="s">
        <v>367</v>
      </c>
      <c r="H54" t="s">
        <v>16</v>
      </c>
      <c r="I54" t="s">
        <v>60</v>
      </c>
      <c r="L54" t="s">
        <v>1312</v>
      </c>
      <c r="M54" t="s">
        <v>16</v>
      </c>
      <c r="N54" t="s">
        <v>471</v>
      </c>
      <c r="O54" t="s">
        <v>613</v>
      </c>
      <c r="R54" t="s">
        <v>368</v>
      </c>
      <c r="S54" t="s">
        <v>361</v>
      </c>
      <c r="T54" t="s">
        <v>362</v>
      </c>
      <c r="U54" t="s">
        <v>369</v>
      </c>
      <c r="AM54" t="s">
        <v>370</v>
      </c>
      <c r="AN54">
        <v>34</v>
      </c>
      <c r="AO54" t="s">
        <v>145</v>
      </c>
      <c r="AP54" t="s">
        <v>371</v>
      </c>
      <c r="AR54" t="s">
        <v>66</v>
      </c>
    </row>
    <row r="55" spans="1:44" x14ac:dyDescent="0.35">
      <c r="A55" t="s">
        <v>372</v>
      </c>
      <c r="B55" t="s">
        <v>373</v>
      </c>
      <c r="G55" t="s">
        <v>374</v>
      </c>
      <c r="H55" t="s">
        <v>16</v>
      </c>
      <c r="L55" t="s">
        <v>1313</v>
      </c>
      <c r="M55" t="s">
        <v>16</v>
      </c>
      <c r="N55" t="s">
        <v>471</v>
      </c>
      <c r="O55" t="s">
        <v>60</v>
      </c>
      <c r="AD55" t="s">
        <v>375</v>
      </c>
      <c r="AE55" t="s">
        <v>376</v>
      </c>
      <c r="AF55">
        <v>70</v>
      </c>
      <c r="AG55" t="s">
        <v>215</v>
      </c>
      <c r="AH55" t="s">
        <v>377</v>
      </c>
      <c r="AI55" t="s">
        <v>350</v>
      </c>
      <c r="AJ55" t="s">
        <v>256</v>
      </c>
      <c r="AM55" t="s">
        <v>378</v>
      </c>
      <c r="AN55">
        <v>5</v>
      </c>
      <c r="AO55" t="s">
        <v>379</v>
      </c>
      <c r="AP55" t="s">
        <v>380</v>
      </c>
      <c r="AR55" t="s">
        <v>66</v>
      </c>
    </row>
    <row r="56" spans="1:44" x14ac:dyDescent="0.35">
      <c r="B56" t="s">
        <v>381</v>
      </c>
      <c r="G56" t="s">
        <v>382</v>
      </c>
      <c r="H56" t="s">
        <v>16</v>
      </c>
      <c r="L56" t="s">
        <v>1314</v>
      </c>
      <c r="M56" t="s">
        <v>16</v>
      </c>
      <c r="N56" t="s">
        <v>260</v>
      </c>
      <c r="O56" t="s">
        <v>60</v>
      </c>
    </row>
    <row r="57" spans="1:44" x14ac:dyDescent="0.35">
      <c r="AL57" t="s">
        <v>383</v>
      </c>
      <c r="AM57" t="s">
        <v>384</v>
      </c>
      <c r="AN57">
        <v>73</v>
      </c>
      <c r="AO57" t="s">
        <v>16</v>
      </c>
      <c r="AP57" t="s">
        <v>385</v>
      </c>
      <c r="AQ57" t="s">
        <v>386</v>
      </c>
      <c r="AR57" t="s">
        <v>66</v>
      </c>
    </row>
    <row r="58" spans="1:44" x14ac:dyDescent="0.35">
      <c r="F58" t="s">
        <v>387</v>
      </c>
      <c r="G58" t="s">
        <v>388</v>
      </c>
      <c r="H58" t="s">
        <v>16</v>
      </c>
      <c r="I58" t="s">
        <v>129</v>
      </c>
      <c r="Q58" t="s">
        <v>389</v>
      </c>
      <c r="R58" t="s">
        <v>390</v>
      </c>
      <c r="S58" t="s">
        <v>20</v>
      </c>
      <c r="T58" t="s">
        <v>391</v>
      </c>
      <c r="U58" t="s">
        <v>129</v>
      </c>
      <c r="W58" t="s">
        <v>389</v>
      </c>
      <c r="X58" t="s">
        <v>384</v>
      </c>
      <c r="Y58">
        <v>43</v>
      </c>
      <c r="Z58" t="s">
        <v>16</v>
      </c>
      <c r="AA58" t="s">
        <v>40</v>
      </c>
      <c r="AB58" t="s">
        <v>129</v>
      </c>
      <c r="AD58" t="s">
        <v>392</v>
      </c>
      <c r="AE58" t="s">
        <v>384</v>
      </c>
      <c r="AF58">
        <v>56</v>
      </c>
      <c r="AG58" t="s">
        <v>16</v>
      </c>
      <c r="AH58" t="s">
        <v>40</v>
      </c>
      <c r="AI58" t="s">
        <v>129</v>
      </c>
      <c r="AJ58" t="s">
        <v>66</v>
      </c>
    </row>
    <row r="59" spans="1:44" x14ac:dyDescent="0.35">
      <c r="G59" t="s">
        <v>393</v>
      </c>
      <c r="H59" t="s">
        <v>16</v>
      </c>
      <c r="I59" t="s">
        <v>394</v>
      </c>
      <c r="K59" t="s">
        <v>558</v>
      </c>
      <c r="L59" t="s">
        <v>1316</v>
      </c>
      <c r="M59" t="s">
        <v>345</v>
      </c>
      <c r="N59" t="s">
        <v>1324</v>
      </c>
      <c r="O59" t="s">
        <v>1323</v>
      </c>
      <c r="R59" t="s">
        <v>395</v>
      </c>
      <c r="S59" t="s">
        <v>16</v>
      </c>
      <c r="T59" t="s">
        <v>40</v>
      </c>
      <c r="U59" t="s">
        <v>323</v>
      </c>
      <c r="X59" t="s">
        <v>396</v>
      </c>
      <c r="Y59" s="1">
        <v>15</v>
      </c>
      <c r="Z59" t="s">
        <v>16</v>
      </c>
      <c r="AA59" t="s">
        <v>40</v>
      </c>
      <c r="AB59" t="s">
        <v>1290</v>
      </c>
      <c r="AE59" t="s">
        <v>397</v>
      </c>
      <c r="AF59">
        <v>25</v>
      </c>
      <c r="AG59" t="s">
        <v>16</v>
      </c>
      <c r="AH59" t="s">
        <v>40</v>
      </c>
      <c r="AI59" t="s">
        <v>398</v>
      </c>
      <c r="AJ59" t="s">
        <v>66</v>
      </c>
      <c r="AL59" t="s">
        <v>399</v>
      </c>
      <c r="AM59" t="s">
        <v>384</v>
      </c>
      <c r="AN59">
        <v>65</v>
      </c>
      <c r="AO59" t="s">
        <v>16</v>
      </c>
      <c r="AP59" t="s">
        <v>40</v>
      </c>
      <c r="AQ59" t="s">
        <v>400</v>
      </c>
      <c r="AR59" t="s">
        <v>66</v>
      </c>
    </row>
    <row r="60" spans="1:44" x14ac:dyDescent="0.35">
      <c r="G60" t="s">
        <v>401</v>
      </c>
      <c r="H60" t="s">
        <v>158</v>
      </c>
      <c r="I60" t="s">
        <v>22</v>
      </c>
      <c r="L60" t="s">
        <v>1317</v>
      </c>
      <c r="M60" t="s">
        <v>16</v>
      </c>
      <c r="N60" t="s">
        <v>1326</v>
      </c>
      <c r="O60" t="s">
        <v>121</v>
      </c>
      <c r="R60" t="s">
        <v>402</v>
      </c>
      <c r="S60" t="s">
        <v>16</v>
      </c>
      <c r="T60" t="s">
        <v>403</v>
      </c>
      <c r="U60" t="s">
        <v>365</v>
      </c>
      <c r="X60" t="s">
        <v>81</v>
      </c>
      <c r="Y60">
        <v>36</v>
      </c>
      <c r="Z60" t="s">
        <v>16</v>
      </c>
      <c r="AA60" t="s">
        <v>403</v>
      </c>
      <c r="AB60" t="s">
        <v>1289</v>
      </c>
      <c r="AE60" t="s">
        <v>404</v>
      </c>
      <c r="AF60" t="s">
        <v>405</v>
      </c>
      <c r="AG60" t="s">
        <v>16</v>
      </c>
      <c r="AH60" t="s">
        <v>40</v>
      </c>
      <c r="AJ60" t="s">
        <v>66</v>
      </c>
      <c r="AM60" t="s">
        <v>397</v>
      </c>
      <c r="AN60">
        <v>30</v>
      </c>
      <c r="AO60" t="s">
        <v>16</v>
      </c>
      <c r="AP60" t="s">
        <v>40</v>
      </c>
      <c r="AQ60" t="s">
        <v>406</v>
      </c>
      <c r="AR60" t="s">
        <v>66</v>
      </c>
    </row>
    <row r="61" spans="1:44" x14ac:dyDescent="0.35">
      <c r="G61" t="s">
        <v>407</v>
      </c>
      <c r="H61" t="s">
        <v>16</v>
      </c>
      <c r="L61" t="s">
        <v>1318</v>
      </c>
      <c r="M61" t="s">
        <v>16</v>
      </c>
      <c r="N61" t="s">
        <v>1327</v>
      </c>
      <c r="O61" t="s">
        <v>60</v>
      </c>
      <c r="R61" t="s">
        <v>408</v>
      </c>
      <c r="S61" t="s">
        <v>16</v>
      </c>
      <c r="T61" t="s">
        <v>409</v>
      </c>
      <c r="U61" t="s">
        <v>346</v>
      </c>
      <c r="AE61" t="s">
        <v>81</v>
      </c>
      <c r="AF61" t="s">
        <v>410</v>
      </c>
      <c r="AG61" t="s">
        <v>16</v>
      </c>
      <c r="AH61" t="s">
        <v>403</v>
      </c>
      <c r="AI61" t="s">
        <v>411</v>
      </c>
      <c r="AJ61" t="s">
        <v>66</v>
      </c>
      <c r="AM61" t="s">
        <v>81</v>
      </c>
      <c r="AN61">
        <v>59</v>
      </c>
      <c r="AO61" t="s">
        <v>16</v>
      </c>
      <c r="AP61" t="s">
        <v>403</v>
      </c>
      <c r="AQ61" t="s">
        <v>365</v>
      </c>
      <c r="AR61" t="s">
        <v>66</v>
      </c>
    </row>
    <row r="62" spans="1:44" x14ac:dyDescent="0.35">
      <c r="A62" t="s">
        <v>412</v>
      </c>
      <c r="B62" t="s">
        <v>413</v>
      </c>
      <c r="C62" t="s">
        <v>16</v>
      </c>
      <c r="D62" t="s">
        <v>414</v>
      </c>
      <c r="G62" t="s">
        <v>415</v>
      </c>
      <c r="H62" t="s">
        <v>16</v>
      </c>
      <c r="L62" t="s">
        <v>1319</v>
      </c>
      <c r="M62" t="s">
        <v>16</v>
      </c>
      <c r="N62" t="s">
        <v>1327</v>
      </c>
      <c r="O62" t="s">
        <v>60</v>
      </c>
      <c r="R62" t="s">
        <v>416</v>
      </c>
      <c r="S62" t="s">
        <v>16</v>
      </c>
      <c r="T62" t="s">
        <v>417</v>
      </c>
      <c r="U62" t="s">
        <v>418</v>
      </c>
    </row>
    <row r="63" spans="1:44" x14ac:dyDescent="0.35">
      <c r="B63" t="s">
        <v>419</v>
      </c>
      <c r="G63" t="s">
        <v>420</v>
      </c>
      <c r="H63" t="s">
        <v>16</v>
      </c>
      <c r="I63" t="s">
        <v>421</v>
      </c>
      <c r="L63" t="s">
        <v>1320</v>
      </c>
      <c r="M63" t="s">
        <v>16</v>
      </c>
      <c r="N63" t="s">
        <v>1326</v>
      </c>
      <c r="W63" t="s">
        <v>32</v>
      </c>
      <c r="X63" t="s">
        <v>422</v>
      </c>
      <c r="Y63">
        <v>48</v>
      </c>
      <c r="Z63" t="s">
        <v>16</v>
      </c>
      <c r="AA63" t="s">
        <v>423</v>
      </c>
      <c r="AB63" t="s">
        <v>42</v>
      </c>
    </row>
    <row r="64" spans="1:44" x14ac:dyDescent="0.35">
      <c r="B64" t="s">
        <v>424</v>
      </c>
      <c r="C64" t="s">
        <v>16</v>
      </c>
      <c r="L64" t="s">
        <v>1321</v>
      </c>
      <c r="M64" t="s">
        <v>1325</v>
      </c>
      <c r="O64" t="s">
        <v>546</v>
      </c>
      <c r="X64" t="s">
        <v>425</v>
      </c>
      <c r="Y64">
        <v>46</v>
      </c>
      <c r="Z64" t="s">
        <v>16</v>
      </c>
      <c r="AA64" t="s">
        <v>25</v>
      </c>
      <c r="AD64" t="s">
        <v>426</v>
      </c>
      <c r="AE64" t="s">
        <v>427</v>
      </c>
      <c r="AF64">
        <v>31</v>
      </c>
      <c r="AG64" t="s">
        <v>158</v>
      </c>
      <c r="AH64" t="s">
        <v>428</v>
      </c>
      <c r="AI64" t="s">
        <v>315</v>
      </c>
      <c r="AJ64" t="s">
        <v>66</v>
      </c>
      <c r="AL64" t="s">
        <v>429</v>
      </c>
      <c r="AM64" t="s">
        <v>430</v>
      </c>
      <c r="AN64">
        <v>32</v>
      </c>
      <c r="AO64" t="s">
        <v>345</v>
      </c>
      <c r="AP64" t="s">
        <v>431</v>
      </c>
      <c r="AQ64" t="s">
        <v>315</v>
      </c>
      <c r="AR64" t="s">
        <v>66</v>
      </c>
    </row>
    <row r="65" spans="1:44" x14ac:dyDescent="0.35">
      <c r="B65" t="s">
        <v>432</v>
      </c>
      <c r="C65" t="s">
        <v>16</v>
      </c>
      <c r="F65" t="s">
        <v>433</v>
      </c>
      <c r="G65" t="s">
        <v>434</v>
      </c>
      <c r="H65" t="s">
        <v>16</v>
      </c>
      <c r="I65" t="s">
        <v>414</v>
      </c>
      <c r="L65" t="s">
        <v>1322</v>
      </c>
      <c r="M65" t="s">
        <v>20</v>
      </c>
      <c r="N65" t="s">
        <v>1329</v>
      </c>
      <c r="O65" t="s">
        <v>1328</v>
      </c>
      <c r="Q65" t="s">
        <v>435</v>
      </c>
      <c r="R65" t="s">
        <v>436</v>
      </c>
      <c r="S65" t="s">
        <v>72</v>
      </c>
      <c r="T65" t="s">
        <v>437</v>
      </c>
      <c r="U65" t="s">
        <v>315</v>
      </c>
      <c r="X65" t="s">
        <v>438</v>
      </c>
      <c r="Y65">
        <v>14</v>
      </c>
      <c r="Z65" t="s">
        <v>16</v>
      </c>
      <c r="AA65" t="s">
        <v>439</v>
      </c>
      <c r="AE65" t="s">
        <v>440</v>
      </c>
      <c r="AF65">
        <v>31</v>
      </c>
      <c r="AG65" t="s">
        <v>158</v>
      </c>
      <c r="AH65" t="s">
        <v>32</v>
      </c>
      <c r="AJ65" t="s">
        <v>66</v>
      </c>
      <c r="AM65" t="s">
        <v>441</v>
      </c>
      <c r="AN65">
        <v>34</v>
      </c>
      <c r="AO65" t="s">
        <v>345</v>
      </c>
      <c r="AP65" t="s">
        <v>442</v>
      </c>
      <c r="AR65" t="s">
        <v>66</v>
      </c>
    </row>
    <row r="66" spans="1:44" x14ac:dyDescent="0.35">
      <c r="B66" t="s">
        <v>443</v>
      </c>
      <c r="C66" t="s">
        <v>16</v>
      </c>
      <c r="G66" t="s">
        <v>444</v>
      </c>
      <c r="H66" t="s">
        <v>16</v>
      </c>
      <c r="R66" t="s">
        <v>445</v>
      </c>
      <c r="S66" t="s">
        <v>16</v>
      </c>
      <c r="T66" t="s">
        <v>446</v>
      </c>
      <c r="U66" t="s">
        <v>447</v>
      </c>
      <c r="X66" t="s">
        <v>448</v>
      </c>
      <c r="Y66">
        <v>13</v>
      </c>
      <c r="Z66" t="s">
        <v>16</v>
      </c>
      <c r="AA66" t="s">
        <v>439</v>
      </c>
      <c r="AE66" t="s">
        <v>449</v>
      </c>
      <c r="AF66">
        <v>5</v>
      </c>
      <c r="AG66" t="s">
        <v>16</v>
      </c>
      <c r="AH66" t="s">
        <v>450</v>
      </c>
      <c r="AJ66" t="s">
        <v>66</v>
      </c>
      <c r="AM66" t="s">
        <v>451</v>
      </c>
      <c r="AN66">
        <v>5</v>
      </c>
      <c r="AO66" t="s">
        <v>345</v>
      </c>
      <c r="AP66" t="s">
        <v>442</v>
      </c>
      <c r="AR66" t="s">
        <v>66</v>
      </c>
    </row>
    <row r="67" spans="1:44" x14ac:dyDescent="0.35">
      <c r="B67" t="s">
        <v>452</v>
      </c>
      <c r="C67" t="s">
        <v>16</v>
      </c>
      <c r="G67" t="s">
        <v>453</v>
      </c>
      <c r="H67" t="s">
        <v>16</v>
      </c>
      <c r="I67" t="s">
        <v>414</v>
      </c>
      <c r="R67" t="s">
        <v>454</v>
      </c>
      <c r="S67" t="s">
        <v>16</v>
      </c>
      <c r="T67" t="s">
        <v>455</v>
      </c>
      <c r="U67" t="s">
        <v>456</v>
      </c>
      <c r="X67" t="s">
        <v>457</v>
      </c>
      <c r="Y67">
        <v>11</v>
      </c>
      <c r="Z67" t="s">
        <v>16</v>
      </c>
      <c r="AA67" t="s">
        <v>439</v>
      </c>
      <c r="AE67" t="s">
        <v>458</v>
      </c>
      <c r="AF67">
        <v>4</v>
      </c>
      <c r="AG67" t="s">
        <v>345</v>
      </c>
      <c r="AH67" t="s">
        <v>459</v>
      </c>
      <c r="AJ67" t="s">
        <v>66</v>
      </c>
      <c r="AM67" t="s">
        <v>460</v>
      </c>
      <c r="AN67">
        <v>4</v>
      </c>
      <c r="AO67" t="s">
        <v>16</v>
      </c>
      <c r="AP67" t="s">
        <v>461</v>
      </c>
      <c r="AR67" t="s">
        <v>66</v>
      </c>
    </row>
    <row r="68" spans="1:44" x14ac:dyDescent="0.35">
      <c r="B68" t="s">
        <v>462</v>
      </c>
      <c r="D68" t="s">
        <v>123</v>
      </c>
      <c r="G68" t="s">
        <v>463</v>
      </c>
      <c r="H68" t="s">
        <v>16</v>
      </c>
      <c r="X68" t="s">
        <v>464</v>
      </c>
      <c r="Y68">
        <v>9</v>
      </c>
      <c r="Z68" t="s">
        <v>16</v>
      </c>
      <c r="AA68" t="s">
        <v>439</v>
      </c>
      <c r="AE68" t="s">
        <v>427</v>
      </c>
      <c r="AF68">
        <v>2</v>
      </c>
      <c r="AG68" t="s">
        <v>16</v>
      </c>
      <c r="AH68" t="s">
        <v>465</v>
      </c>
      <c r="AJ68" t="s">
        <v>66</v>
      </c>
      <c r="AM68" t="s">
        <v>430</v>
      </c>
      <c r="AN68">
        <v>2</v>
      </c>
      <c r="AO68" t="s">
        <v>16</v>
      </c>
      <c r="AP68" t="s">
        <v>461</v>
      </c>
      <c r="AR68" t="s">
        <v>66</v>
      </c>
    </row>
    <row r="69" spans="1:44" x14ac:dyDescent="0.35">
      <c r="B69" t="s">
        <v>466</v>
      </c>
      <c r="D69" t="s">
        <v>467</v>
      </c>
      <c r="G69" t="s">
        <v>468</v>
      </c>
      <c r="H69" t="s">
        <v>16</v>
      </c>
      <c r="Q69" t="s">
        <v>469</v>
      </c>
      <c r="R69" t="s">
        <v>470</v>
      </c>
      <c r="S69" t="s">
        <v>16</v>
      </c>
      <c r="T69" t="s">
        <v>471</v>
      </c>
      <c r="U69" t="s">
        <v>472</v>
      </c>
      <c r="X69" t="s">
        <v>473</v>
      </c>
      <c r="Y69">
        <v>6</v>
      </c>
      <c r="Z69" t="s">
        <v>16</v>
      </c>
      <c r="AA69" t="s">
        <v>474</v>
      </c>
      <c r="AE69" t="s">
        <v>475</v>
      </c>
      <c r="AF69" t="s">
        <v>476</v>
      </c>
      <c r="AG69" t="s">
        <v>16</v>
      </c>
      <c r="AH69" t="s">
        <v>40</v>
      </c>
      <c r="AJ69" t="s">
        <v>477</v>
      </c>
      <c r="AM69" t="s">
        <v>6</v>
      </c>
      <c r="AR69" t="s">
        <v>66</v>
      </c>
    </row>
    <row r="70" spans="1:44" x14ac:dyDescent="0.35">
      <c r="G70" t="s">
        <v>478</v>
      </c>
      <c r="H70" t="s">
        <v>479</v>
      </c>
      <c r="I70" t="s">
        <v>94</v>
      </c>
      <c r="R70" t="s">
        <v>480</v>
      </c>
      <c r="S70" t="s">
        <v>16</v>
      </c>
      <c r="T70" t="s">
        <v>40</v>
      </c>
      <c r="X70" t="s">
        <v>481</v>
      </c>
      <c r="Y70">
        <v>1</v>
      </c>
      <c r="Z70" t="s">
        <v>16</v>
      </c>
      <c r="AA70" t="s">
        <v>474</v>
      </c>
      <c r="AR70" t="s">
        <v>6</v>
      </c>
    </row>
    <row r="71" spans="1:44" x14ac:dyDescent="0.35">
      <c r="A71" t="s">
        <v>482</v>
      </c>
      <c r="B71" t="s">
        <v>483</v>
      </c>
      <c r="C71" t="s">
        <v>6</v>
      </c>
      <c r="D71" t="s">
        <v>315</v>
      </c>
      <c r="R71" t="s">
        <v>484</v>
      </c>
      <c r="S71" t="s">
        <v>16</v>
      </c>
      <c r="X71" t="s">
        <v>485</v>
      </c>
      <c r="Y71">
        <v>67</v>
      </c>
      <c r="Z71" t="s">
        <v>16</v>
      </c>
      <c r="AA71" t="s">
        <v>486</v>
      </c>
      <c r="AB71" t="s">
        <v>1285</v>
      </c>
      <c r="AD71" t="s">
        <v>487</v>
      </c>
      <c r="AE71" t="s">
        <v>488</v>
      </c>
      <c r="AF71">
        <v>44</v>
      </c>
      <c r="AG71" t="s">
        <v>16</v>
      </c>
      <c r="AH71" t="s">
        <v>489</v>
      </c>
      <c r="AI71" t="s">
        <v>490</v>
      </c>
      <c r="AJ71" t="s">
        <v>66</v>
      </c>
      <c r="AL71" t="s">
        <v>491</v>
      </c>
      <c r="AM71" t="s">
        <v>492</v>
      </c>
      <c r="AN71">
        <v>43</v>
      </c>
      <c r="AO71" t="s">
        <v>16</v>
      </c>
      <c r="AP71" t="s">
        <v>40</v>
      </c>
      <c r="AQ71" t="s">
        <v>493</v>
      </c>
      <c r="AR71" t="s">
        <v>66</v>
      </c>
    </row>
    <row r="72" spans="1:44" x14ac:dyDescent="0.35">
      <c r="A72" t="s">
        <v>494</v>
      </c>
      <c r="B72" t="s">
        <v>495</v>
      </c>
      <c r="C72" t="s">
        <v>6</v>
      </c>
      <c r="F72" t="s">
        <v>496</v>
      </c>
      <c r="G72" t="s">
        <v>497</v>
      </c>
      <c r="H72" t="s">
        <v>498</v>
      </c>
      <c r="I72" t="s">
        <v>499</v>
      </c>
      <c r="R72" t="s">
        <v>500</v>
      </c>
      <c r="S72" t="s">
        <v>16</v>
      </c>
      <c r="AE72" t="s">
        <v>501</v>
      </c>
      <c r="AF72">
        <v>32</v>
      </c>
      <c r="AG72" t="s">
        <v>16</v>
      </c>
      <c r="AH72" t="s">
        <v>502</v>
      </c>
      <c r="AJ72" t="s">
        <v>66</v>
      </c>
      <c r="AM72" t="s">
        <v>503</v>
      </c>
      <c r="AN72">
        <v>43</v>
      </c>
      <c r="AO72" t="s">
        <v>16</v>
      </c>
      <c r="AP72" t="s">
        <v>504</v>
      </c>
      <c r="AR72" t="s">
        <v>66</v>
      </c>
    </row>
    <row r="73" spans="1:44" x14ac:dyDescent="0.35">
      <c r="B73" t="s">
        <v>505</v>
      </c>
      <c r="C73" t="s">
        <v>16</v>
      </c>
      <c r="F73" t="s">
        <v>506</v>
      </c>
      <c r="G73" t="s">
        <v>507</v>
      </c>
      <c r="H73" t="s">
        <v>52</v>
      </c>
      <c r="I73" t="s">
        <v>508</v>
      </c>
      <c r="R73" t="s">
        <v>509</v>
      </c>
      <c r="S73" t="s">
        <v>16</v>
      </c>
      <c r="AE73" t="s">
        <v>510</v>
      </c>
      <c r="AF73">
        <v>10</v>
      </c>
      <c r="AG73" t="s">
        <v>16</v>
      </c>
      <c r="AH73" t="s">
        <v>502</v>
      </c>
      <c r="AJ73" t="s">
        <v>66</v>
      </c>
    </row>
    <row r="74" spans="1:44" x14ac:dyDescent="0.35">
      <c r="B74" t="s">
        <v>511</v>
      </c>
      <c r="C74" t="s">
        <v>16</v>
      </c>
      <c r="G74" t="s">
        <v>512</v>
      </c>
      <c r="H74" t="s">
        <v>16</v>
      </c>
      <c r="I74" t="s">
        <v>60</v>
      </c>
      <c r="K74" t="s">
        <v>469</v>
      </c>
      <c r="L74" t="s">
        <v>513</v>
      </c>
      <c r="M74" t="s">
        <v>253</v>
      </c>
      <c r="N74" t="s">
        <v>514</v>
      </c>
      <c r="O74" t="s">
        <v>515</v>
      </c>
      <c r="R74" t="s">
        <v>516</v>
      </c>
      <c r="S74" t="s">
        <v>16</v>
      </c>
      <c r="W74" t="s">
        <v>517</v>
      </c>
      <c r="X74" t="s">
        <v>518</v>
      </c>
      <c r="Y74">
        <v>70</v>
      </c>
      <c r="Z74" t="s">
        <v>20</v>
      </c>
      <c r="AA74" t="s">
        <v>519</v>
      </c>
      <c r="AB74" t="s">
        <v>42</v>
      </c>
      <c r="AE74" t="s">
        <v>520</v>
      </c>
      <c r="AF74">
        <v>7</v>
      </c>
      <c r="AG74" t="s">
        <v>16</v>
      </c>
      <c r="AH74" t="s">
        <v>502</v>
      </c>
      <c r="AJ74" t="s">
        <v>66</v>
      </c>
    </row>
    <row r="75" spans="1:44" x14ac:dyDescent="0.35">
      <c r="B75" t="s">
        <v>521</v>
      </c>
      <c r="C75" t="s">
        <v>16</v>
      </c>
      <c r="G75" t="s">
        <v>522</v>
      </c>
      <c r="H75" t="s">
        <v>16</v>
      </c>
      <c r="I75" t="s">
        <v>60</v>
      </c>
      <c r="L75" t="s">
        <v>523</v>
      </c>
      <c r="M75" t="s">
        <v>16</v>
      </c>
      <c r="N75" t="s">
        <v>524</v>
      </c>
      <c r="O75" t="s">
        <v>121</v>
      </c>
      <c r="R75" t="s">
        <v>525</v>
      </c>
      <c r="S75" t="s">
        <v>16</v>
      </c>
      <c r="W75" t="s">
        <v>526</v>
      </c>
      <c r="X75" t="s">
        <v>527</v>
      </c>
      <c r="Y75">
        <v>54</v>
      </c>
      <c r="AB75" t="s">
        <v>315</v>
      </c>
      <c r="AE75" t="s">
        <v>528</v>
      </c>
      <c r="AF75">
        <v>5</v>
      </c>
      <c r="AG75" t="s">
        <v>16</v>
      </c>
      <c r="AH75" t="s">
        <v>40</v>
      </c>
      <c r="AJ75" t="s">
        <v>66</v>
      </c>
    </row>
    <row r="76" spans="1:44" x14ac:dyDescent="0.35">
      <c r="B76" t="s">
        <v>529</v>
      </c>
      <c r="C76" t="s">
        <v>16</v>
      </c>
      <c r="G76" t="s">
        <v>530</v>
      </c>
      <c r="H76" t="s">
        <v>531</v>
      </c>
      <c r="I76" t="s">
        <v>532</v>
      </c>
      <c r="L76" t="s">
        <v>533</v>
      </c>
      <c r="N76" t="s">
        <v>534</v>
      </c>
      <c r="O76" t="s">
        <v>60</v>
      </c>
      <c r="R76" t="s">
        <v>535</v>
      </c>
      <c r="S76" t="s">
        <v>16</v>
      </c>
      <c r="X76" t="s">
        <v>536</v>
      </c>
      <c r="Y76">
        <v>50</v>
      </c>
      <c r="AE76" t="s">
        <v>537</v>
      </c>
      <c r="AF76">
        <v>2</v>
      </c>
      <c r="AG76" t="s">
        <v>16</v>
      </c>
      <c r="AH76" t="s">
        <v>40</v>
      </c>
      <c r="AJ76" t="s">
        <v>66</v>
      </c>
    </row>
    <row r="77" spans="1:44" x14ac:dyDescent="0.35">
      <c r="B77" t="s">
        <v>538</v>
      </c>
      <c r="C77" t="s">
        <v>16</v>
      </c>
      <c r="L77" t="s">
        <v>539</v>
      </c>
      <c r="N77" t="s">
        <v>40</v>
      </c>
      <c r="R77" t="s">
        <v>540</v>
      </c>
      <c r="S77" t="s">
        <v>16</v>
      </c>
    </row>
    <row r="78" spans="1:44" x14ac:dyDescent="0.35">
      <c r="F78" t="s">
        <v>541</v>
      </c>
      <c r="G78" t="s">
        <v>542</v>
      </c>
      <c r="H78" t="s">
        <v>52</v>
      </c>
      <c r="I78" t="s">
        <v>543</v>
      </c>
      <c r="L78" t="s">
        <v>544</v>
      </c>
      <c r="M78" t="s">
        <v>72</v>
      </c>
      <c r="N78" t="s">
        <v>545</v>
      </c>
      <c r="O78" t="s">
        <v>546</v>
      </c>
      <c r="R78" t="s">
        <v>547</v>
      </c>
      <c r="S78" t="s">
        <v>16</v>
      </c>
      <c r="T78" t="s">
        <v>548</v>
      </c>
      <c r="U78" t="s">
        <v>183</v>
      </c>
      <c r="W78" t="s">
        <v>549</v>
      </c>
      <c r="X78" t="s">
        <v>67</v>
      </c>
      <c r="Y78">
        <v>33</v>
      </c>
      <c r="Z78" t="s">
        <v>16</v>
      </c>
      <c r="AA78" t="s">
        <v>550</v>
      </c>
      <c r="AB78" t="s">
        <v>346</v>
      </c>
      <c r="AD78" t="s">
        <v>551</v>
      </c>
      <c r="AE78" t="s">
        <v>552</v>
      </c>
      <c r="AF78">
        <v>72</v>
      </c>
      <c r="AG78" t="s">
        <v>16</v>
      </c>
      <c r="AH78" t="s">
        <v>260</v>
      </c>
      <c r="AI78" t="s">
        <v>553</v>
      </c>
      <c r="AL78" t="s">
        <v>554</v>
      </c>
      <c r="AM78" t="s">
        <v>555</v>
      </c>
      <c r="AN78">
        <v>86</v>
      </c>
      <c r="AO78" t="s">
        <v>16</v>
      </c>
      <c r="AP78" t="s">
        <v>556</v>
      </c>
      <c r="AQ78" t="s">
        <v>557</v>
      </c>
      <c r="AR78" t="s">
        <v>66</v>
      </c>
    </row>
    <row r="79" spans="1:44" x14ac:dyDescent="0.35">
      <c r="A79" t="s">
        <v>558</v>
      </c>
      <c r="B79" t="s">
        <v>559</v>
      </c>
      <c r="D79" t="s">
        <v>560</v>
      </c>
      <c r="G79" t="s">
        <v>561</v>
      </c>
      <c r="H79" t="s">
        <v>16</v>
      </c>
      <c r="I79" t="s">
        <v>562</v>
      </c>
      <c r="L79" t="s">
        <v>563</v>
      </c>
      <c r="M79" t="s">
        <v>16</v>
      </c>
      <c r="N79" t="s">
        <v>564</v>
      </c>
      <c r="O79" t="s">
        <v>565</v>
      </c>
      <c r="R79" t="s">
        <v>566</v>
      </c>
      <c r="S79" s="6" t="s">
        <v>72</v>
      </c>
      <c r="T79" t="s">
        <v>567</v>
      </c>
      <c r="U79" t="s">
        <v>418</v>
      </c>
      <c r="W79" t="s">
        <v>568</v>
      </c>
      <c r="X79" t="s">
        <v>569</v>
      </c>
      <c r="Y79">
        <v>28</v>
      </c>
      <c r="Z79" t="s">
        <v>16</v>
      </c>
      <c r="AA79" t="s">
        <v>550</v>
      </c>
      <c r="AE79" t="s">
        <v>555</v>
      </c>
      <c r="AF79">
        <v>74</v>
      </c>
      <c r="AG79" t="s">
        <v>16</v>
      </c>
      <c r="AH79" t="s">
        <v>260</v>
      </c>
    </row>
    <row r="80" spans="1:44" x14ac:dyDescent="0.35">
      <c r="B80" t="s">
        <v>570</v>
      </c>
      <c r="C80" t="s">
        <v>16</v>
      </c>
      <c r="G80" t="s">
        <v>571</v>
      </c>
      <c r="H80" t="s">
        <v>16</v>
      </c>
      <c r="I80" t="s">
        <v>572</v>
      </c>
      <c r="R80" t="s">
        <v>573</v>
      </c>
      <c r="S80" t="s">
        <v>16</v>
      </c>
      <c r="T80" t="s">
        <v>40</v>
      </c>
      <c r="U80" t="s">
        <v>418</v>
      </c>
      <c r="X80" t="s">
        <v>574</v>
      </c>
      <c r="Y80">
        <v>6</v>
      </c>
      <c r="Z80" t="s">
        <v>16</v>
      </c>
      <c r="AA80" t="s">
        <v>40</v>
      </c>
      <c r="AB80" t="s">
        <v>60</v>
      </c>
    </row>
    <row r="81" spans="1:44" x14ac:dyDescent="0.35">
      <c r="B81" t="s">
        <v>575</v>
      </c>
      <c r="C81" t="s">
        <v>16</v>
      </c>
      <c r="D81" t="s">
        <v>576</v>
      </c>
      <c r="G81" t="s">
        <v>577</v>
      </c>
      <c r="H81" t="s">
        <v>16</v>
      </c>
      <c r="I81" t="s">
        <v>94</v>
      </c>
      <c r="X81" t="s">
        <v>578</v>
      </c>
      <c r="Y81">
        <v>3</v>
      </c>
      <c r="Z81" t="s">
        <v>16</v>
      </c>
      <c r="AA81" t="s">
        <v>40</v>
      </c>
      <c r="AD81" t="s">
        <v>579</v>
      </c>
      <c r="AE81" t="s">
        <v>67</v>
      </c>
      <c r="AF81">
        <v>43</v>
      </c>
      <c r="AG81" t="s">
        <v>16</v>
      </c>
      <c r="AH81" t="s">
        <v>550</v>
      </c>
      <c r="AI81" t="s">
        <v>580</v>
      </c>
      <c r="AJ81" t="s">
        <v>66</v>
      </c>
      <c r="AL81" t="s">
        <v>579</v>
      </c>
      <c r="AM81" t="s">
        <v>581</v>
      </c>
      <c r="AN81">
        <v>45</v>
      </c>
      <c r="AO81" t="s">
        <v>582</v>
      </c>
      <c r="AP81" t="s">
        <v>583</v>
      </c>
      <c r="AQ81" t="s">
        <v>584</v>
      </c>
      <c r="AR81" t="s">
        <v>66</v>
      </c>
    </row>
    <row r="82" spans="1:44" x14ac:dyDescent="0.35">
      <c r="B82" t="s">
        <v>585</v>
      </c>
      <c r="C82" t="s">
        <v>16</v>
      </c>
      <c r="D82" t="s">
        <v>586</v>
      </c>
      <c r="G82" t="s">
        <v>587</v>
      </c>
      <c r="H82" t="s">
        <v>16</v>
      </c>
      <c r="I82" t="s">
        <v>94</v>
      </c>
      <c r="K82" t="s">
        <v>588</v>
      </c>
      <c r="L82" t="s">
        <v>589</v>
      </c>
      <c r="M82" t="s">
        <v>16</v>
      </c>
      <c r="N82" t="s">
        <v>260</v>
      </c>
      <c r="O82" t="s">
        <v>590</v>
      </c>
      <c r="Q82" t="s">
        <v>558</v>
      </c>
      <c r="R82" t="s">
        <v>591</v>
      </c>
      <c r="S82" s="6" t="s">
        <v>72</v>
      </c>
      <c r="T82" t="s">
        <v>592</v>
      </c>
      <c r="U82" t="s">
        <v>593</v>
      </c>
      <c r="X82" t="s">
        <v>594</v>
      </c>
      <c r="Y82" t="s">
        <v>595</v>
      </c>
      <c r="Z82" t="s">
        <v>16</v>
      </c>
      <c r="AA82" t="s">
        <v>40</v>
      </c>
      <c r="AE82" t="s">
        <v>569</v>
      </c>
      <c r="AF82">
        <v>39</v>
      </c>
      <c r="AG82" t="s">
        <v>16</v>
      </c>
      <c r="AH82" t="s">
        <v>550</v>
      </c>
      <c r="AJ82" t="s">
        <v>66</v>
      </c>
      <c r="AM82" t="s">
        <v>596</v>
      </c>
      <c r="AN82">
        <v>44</v>
      </c>
      <c r="AO82" t="s">
        <v>142</v>
      </c>
      <c r="AP82" t="s">
        <v>597</v>
      </c>
      <c r="AR82" t="s">
        <v>66</v>
      </c>
    </row>
    <row r="83" spans="1:44" x14ac:dyDescent="0.35">
      <c r="B83" t="s">
        <v>598</v>
      </c>
      <c r="D83" t="s">
        <v>219</v>
      </c>
      <c r="L83" t="s">
        <v>599</v>
      </c>
      <c r="M83" t="s">
        <v>16</v>
      </c>
      <c r="N83" t="s">
        <v>600</v>
      </c>
      <c r="O83" t="s">
        <v>601</v>
      </c>
      <c r="R83" t="s">
        <v>602</v>
      </c>
      <c r="S83" t="s">
        <v>16</v>
      </c>
      <c r="T83" t="s">
        <v>603</v>
      </c>
      <c r="X83" t="s">
        <v>604</v>
      </c>
      <c r="Y83">
        <v>21</v>
      </c>
      <c r="Z83" t="s">
        <v>345</v>
      </c>
      <c r="AA83" t="s">
        <v>605</v>
      </c>
      <c r="AB83" t="s">
        <v>183</v>
      </c>
      <c r="AE83" t="s">
        <v>574</v>
      </c>
      <c r="AF83">
        <v>16</v>
      </c>
      <c r="AG83" t="s">
        <v>16</v>
      </c>
      <c r="AH83" t="s">
        <v>550</v>
      </c>
      <c r="AJ83" t="s">
        <v>66</v>
      </c>
      <c r="AM83" t="s">
        <v>606</v>
      </c>
      <c r="AN83">
        <v>17</v>
      </c>
      <c r="AO83" t="s">
        <v>142</v>
      </c>
      <c r="AP83" t="s">
        <v>607</v>
      </c>
      <c r="AR83" t="s">
        <v>66</v>
      </c>
    </row>
    <row r="84" spans="1:44" x14ac:dyDescent="0.35">
      <c r="F84" t="s">
        <v>588</v>
      </c>
      <c r="G84" t="s">
        <v>608</v>
      </c>
      <c r="H84" t="s">
        <v>16</v>
      </c>
      <c r="I84" t="s">
        <v>609</v>
      </c>
      <c r="L84" t="s">
        <v>610</v>
      </c>
      <c r="M84" t="s">
        <v>16</v>
      </c>
      <c r="N84" t="s">
        <v>409</v>
      </c>
      <c r="R84" t="s">
        <v>611</v>
      </c>
      <c r="S84" t="s">
        <v>16</v>
      </c>
      <c r="T84" t="s">
        <v>612</v>
      </c>
      <c r="U84" t="s">
        <v>613</v>
      </c>
      <c r="AE84" t="s">
        <v>578</v>
      </c>
      <c r="AF84">
        <v>14</v>
      </c>
      <c r="AG84" t="s">
        <v>16</v>
      </c>
      <c r="AH84" t="s">
        <v>40</v>
      </c>
      <c r="AJ84" t="s">
        <v>66</v>
      </c>
      <c r="AM84" t="s">
        <v>614</v>
      </c>
      <c r="AN84">
        <v>10</v>
      </c>
      <c r="AO84" t="s">
        <v>244</v>
      </c>
      <c r="AP84" t="s">
        <v>615</v>
      </c>
      <c r="AR84" t="s">
        <v>66</v>
      </c>
    </row>
    <row r="85" spans="1:44" x14ac:dyDescent="0.35">
      <c r="A85" t="s">
        <v>588</v>
      </c>
      <c r="B85" t="s">
        <v>616</v>
      </c>
      <c r="D85" t="s">
        <v>560</v>
      </c>
      <c r="G85" t="s">
        <v>617</v>
      </c>
      <c r="H85" t="s">
        <v>16</v>
      </c>
      <c r="I85" t="s">
        <v>613</v>
      </c>
      <c r="L85" t="s">
        <v>618</v>
      </c>
      <c r="M85" t="s">
        <v>16</v>
      </c>
      <c r="N85" t="s">
        <v>182</v>
      </c>
      <c r="O85" t="s">
        <v>619</v>
      </c>
      <c r="R85" t="s">
        <v>620</v>
      </c>
      <c r="S85" t="s">
        <v>16</v>
      </c>
      <c r="T85" t="s">
        <v>621</v>
      </c>
      <c r="W85" t="s">
        <v>622</v>
      </c>
      <c r="X85" t="s">
        <v>623</v>
      </c>
      <c r="Y85">
        <v>65</v>
      </c>
      <c r="Z85" t="s">
        <v>345</v>
      </c>
      <c r="AA85" t="s">
        <v>345</v>
      </c>
      <c r="AB85" t="s">
        <v>323</v>
      </c>
      <c r="AE85" t="s">
        <v>624</v>
      </c>
      <c r="AF85">
        <v>10</v>
      </c>
      <c r="AG85" t="s">
        <v>16</v>
      </c>
      <c r="AH85" t="s">
        <v>40</v>
      </c>
      <c r="AJ85" t="s">
        <v>66</v>
      </c>
    </row>
    <row r="86" spans="1:44" x14ac:dyDescent="0.35">
      <c r="B86" t="s">
        <v>625</v>
      </c>
      <c r="G86" t="s">
        <v>626</v>
      </c>
      <c r="H86" t="s">
        <v>16</v>
      </c>
      <c r="I86" t="s">
        <v>613</v>
      </c>
      <c r="R86" t="s">
        <v>627</v>
      </c>
      <c r="S86" t="s">
        <v>16</v>
      </c>
      <c r="T86" t="s">
        <v>260</v>
      </c>
      <c r="U86" t="s">
        <v>628</v>
      </c>
      <c r="X86" t="s">
        <v>629</v>
      </c>
      <c r="Y86">
        <v>50</v>
      </c>
      <c r="Z86" t="s">
        <v>172</v>
      </c>
      <c r="AA86" t="s">
        <v>630</v>
      </c>
      <c r="AB86" t="s">
        <v>1288</v>
      </c>
      <c r="AE86" t="s">
        <v>631</v>
      </c>
      <c r="AF86">
        <v>7</v>
      </c>
      <c r="AG86" t="s">
        <v>16</v>
      </c>
      <c r="AH86" t="s">
        <v>40</v>
      </c>
      <c r="AJ86" t="s">
        <v>66</v>
      </c>
    </row>
    <row r="87" spans="1:44" x14ac:dyDescent="0.35">
      <c r="B87" t="s">
        <v>632</v>
      </c>
      <c r="C87" t="s">
        <v>16</v>
      </c>
      <c r="G87" t="s">
        <v>633</v>
      </c>
      <c r="H87" t="s">
        <v>16</v>
      </c>
      <c r="I87" t="s">
        <v>22</v>
      </c>
      <c r="AE87" t="s">
        <v>634</v>
      </c>
      <c r="AF87">
        <v>5</v>
      </c>
      <c r="AG87" t="s">
        <v>16</v>
      </c>
      <c r="AH87" t="s">
        <v>40</v>
      </c>
      <c r="AJ87" t="s">
        <v>66</v>
      </c>
    </row>
    <row r="88" spans="1:44" x14ac:dyDescent="0.35">
      <c r="B88" t="s">
        <v>635</v>
      </c>
      <c r="C88" t="s">
        <v>16</v>
      </c>
      <c r="G88" t="s">
        <v>636</v>
      </c>
      <c r="H88" t="s">
        <v>16</v>
      </c>
      <c r="I88" t="s">
        <v>94</v>
      </c>
      <c r="AE88" t="s">
        <v>637</v>
      </c>
      <c r="AF88">
        <v>3</v>
      </c>
      <c r="AG88" t="s">
        <v>16</v>
      </c>
      <c r="AH88" t="s">
        <v>40</v>
      </c>
      <c r="AJ88" t="s">
        <v>66</v>
      </c>
    </row>
    <row r="89" spans="1:44" x14ac:dyDescent="0.35">
      <c r="B89" t="s">
        <v>638</v>
      </c>
      <c r="C89" t="s">
        <v>16</v>
      </c>
      <c r="G89" t="s">
        <v>639</v>
      </c>
      <c r="H89" t="s">
        <v>16</v>
      </c>
      <c r="AE89" t="s">
        <v>640</v>
      </c>
      <c r="AF89" t="s">
        <v>476</v>
      </c>
      <c r="AG89" t="s">
        <v>16</v>
      </c>
      <c r="AH89" t="s">
        <v>40</v>
      </c>
      <c r="AJ89" t="s">
        <v>641</v>
      </c>
    </row>
    <row r="90" spans="1:44" x14ac:dyDescent="0.35">
      <c r="B90" t="s">
        <v>642</v>
      </c>
      <c r="D90" t="s">
        <v>643</v>
      </c>
      <c r="AL90" t="s">
        <v>644</v>
      </c>
      <c r="AM90" t="s">
        <v>67</v>
      </c>
      <c r="AN90">
        <v>52</v>
      </c>
      <c r="AO90" t="s">
        <v>16</v>
      </c>
      <c r="AP90" t="s">
        <v>645</v>
      </c>
      <c r="AQ90" t="s">
        <v>646</v>
      </c>
      <c r="AR90" t="s">
        <v>66</v>
      </c>
    </row>
    <row r="91" spans="1:44" x14ac:dyDescent="0.35">
      <c r="F91" t="s">
        <v>647</v>
      </c>
      <c r="G91" t="s">
        <v>648</v>
      </c>
      <c r="H91" t="s">
        <v>498</v>
      </c>
      <c r="I91" t="s">
        <v>649</v>
      </c>
      <c r="Q91" t="s">
        <v>650</v>
      </c>
      <c r="R91" t="s">
        <v>651</v>
      </c>
      <c r="S91" t="s">
        <v>16</v>
      </c>
      <c r="T91" t="s">
        <v>99</v>
      </c>
      <c r="U91" t="s">
        <v>22</v>
      </c>
      <c r="W91" t="s">
        <v>412</v>
      </c>
      <c r="X91" t="s">
        <v>81</v>
      </c>
      <c r="Y91">
        <v>38</v>
      </c>
      <c r="Z91" s="6" t="s">
        <v>16</v>
      </c>
      <c r="AA91" t="s">
        <v>40</v>
      </c>
      <c r="AB91" t="s">
        <v>652</v>
      </c>
      <c r="AD91" t="s">
        <v>653</v>
      </c>
      <c r="AE91" t="s">
        <v>654</v>
      </c>
      <c r="AF91">
        <v>45</v>
      </c>
      <c r="AG91" t="s">
        <v>345</v>
      </c>
      <c r="AH91" t="s">
        <v>345</v>
      </c>
      <c r="AI91" t="s">
        <v>580</v>
      </c>
      <c r="AJ91" t="s">
        <v>66</v>
      </c>
      <c r="AM91" t="s">
        <v>655</v>
      </c>
      <c r="AN91">
        <v>48</v>
      </c>
      <c r="AO91" t="s">
        <v>16</v>
      </c>
      <c r="AP91" t="s">
        <v>645</v>
      </c>
      <c r="AR91" t="s">
        <v>66</v>
      </c>
    </row>
    <row r="92" spans="1:44" x14ac:dyDescent="0.35">
      <c r="A92" t="s">
        <v>656</v>
      </c>
      <c r="B92" t="s">
        <v>657</v>
      </c>
      <c r="D92" t="s">
        <v>560</v>
      </c>
      <c r="F92" t="s">
        <v>658</v>
      </c>
      <c r="G92" t="s">
        <v>659</v>
      </c>
      <c r="H92" t="s">
        <v>16</v>
      </c>
      <c r="I92" t="s">
        <v>613</v>
      </c>
      <c r="K92" t="s">
        <v>1330</v>
      </c>
      <c r="L92" t="s">
        <v>660</v>
      </c>
      <c r="M92" t="s">
        <v>661</v>
      </c>
      <c r="N92" t="s">
        <v>662</v>
      </c>
      <c r="O92" t="s">
        <v>663</v>
      </c>
      <c r="R92" t="s">
        <v>664</v>
      </c>
      <c r="S92" t="s">
        <v>72</v>
      </c>
      <c r="T92" t="s">
        <v>665</v>
      </c>
      <c r="AE92" t="s">
        <v>666</v>
      </c>
      <c r="AF92">
        <v>44</v>
      </c>
      <c r="AG92" t="s">
        <v>345</v>
      </c>
      <c r="AH92" t="s">
        <v>345</v>
      </c>
      <c r="AI92" t="s">
        <v>508</v>
      </c>
      <c r="AJ92" t="s">
        <v>66</v>
      </c>
      <c r="AM92" t="s">
        <v>667</v>
      </c>
      <c r="AN92">
        <v>26</v>
      </c>
      <c r="AO92" t="s">
        <v>16</v>
      </c>
      <c r="AP92" t="s">
        <v>40</v>
      </c>
      <c r="AR92" t="s">
        <v>66</v>
      </c>
    </row>
    <row r="93" spans="1:44" x14ac:dyDescent="0.35">
      <c r="A93" t="s">
        <v>658</v>
      </c>
      <c r="B93" t="s">
        <v>668</v>
      </c>
      <c r="L93" t="s">
        <v>669</v>
      </c>
      <c r="M93" t="s">
        <v>16</v>
      </c>
      <c r="N93" t="s">
        <v>128</v>
      </c>
      <c r="R93" t="s">
        <v>670</v>
      </c>
      <c r="S93" t="s">
        <v>16</v>
      </c>
      <c r="T93" t="s">
        <v>671</v>
      </c>
      <c r="AE93" t="s">
        <v>672</v>
      </c>
      <c r="AF93">
        <v>3</v>
      </c>
      <c r="AG93" t="s">
        <v>16</v>
      </c>
      <c r="AH93" t="s">
        <v>182</v>
      </c>
      <c r="AJ93" t="s">
        <v>66</v>
      </c>
      <c r="AM93" t="s">
        <v>673</v>
      </c>
      <c r="AN93">
        <v>13</v>
      </c>
      <c r="AO93" t="s">
        <v>16</v>
      </c>
      <c r="AP93" t="s">
        <v>40</v>
      </c>
      <c r="AQ93" t="s">
        <v>674</v>
      </c>
      <c r="AR93" t="s">
        <v>66</v>
      </c>
    </row>
    <row r="94" spans="1:44" x14ac:dyDescent="0.35">
      <c r="B94" t="s">
        <v>675</v>
      </c>
      <c r="C94" t="s">
        <v>16</v>
      </c>
      <c r="D94" t="s">
        <v>586</v>
      </c>
      <c r="R94" t="s">
        <v>676</v>
      </c>
      <c r="S94" t="s">
        <v>16</v>
      </c>
      <c r="T94" t="s">
        <v>182</v>
      </c>
      <c r="AM94" t="s">
        <v>640</v>
      </c>
      <c r="AN94">
        <v>10</v>
      </c>
      <c r="AO94" t="s">
        <v>16</v>
      </c>
      <c r="AP94" t="s">
        <v>40</v>
      </c>
      <c r="AQ94" t="s">
        <v>674</v>
      </c>
      <c r="AR94" t="s">
        <v>66</v>
      </c>
    </row>
    <row r="95" spans="1:44" x14ac:dyDescent="0.35">
      <c r="R95" t="s">
        <v>677</v>
      </c>
      <c r="S95" t="s">
        <v>72</v>
      </c>
      <c r="T95" t="s">
        <v>678</v>
      </c>
      <c r="AM95" t="s">
        <v>679</v>
      </c>
      <c r="AN95">
        <v>6</v>
      </c>
      <c r="AO95" t="s">
        <v>16</v>
      </c>
      <c r="AP95" t="s">
        <v>40</v>
      </c>
      <c r="AQ95" t="s">
        <v>674</v>
      </c>
      <c r="AR95" t="s">
        <v>66</v>
      </c>
    </row>
    <row r="96" spans="1:44" x14ac:dyDescent="0.35">
      <c r="R96" t="s">
        <v>680</v>
      </c>
      <c r="S96" t="s">
        <v>72</v>
      </c>
      <c r="T96" t="s">
        <v>665</v>
      </c>
    </row>
    <row r="98" spans="1:44" x14ac:dyDescent="0.35">
      <c r="A98" t="s">
        <v>681</v>
      </c>
      <c r="B98" t="s">
        <v>682</v>
      </c>
      <c r="C98" t="s">
        <v>16</v>
      </c>
      <c r="D98" t="s">
        <v>560</v>
      </c>
      <c r="F98" t="s">
        <v>683</v>
      </c>
      <c r="G98" t="s">
        <v>684</v>
      </c>
      <c r="H98" t="s">
        <v>16</v>
      </c>
      <c r="I98" t="s">
        <v>685</v>
      </c>
      <c r="K98" t="s">
        <v>681</v>
      </c>
      <c r="L98" t="s">
        <v>686</v>
      </c>
      <c r="M98" t="s">
        <v>16</v>
      </c>
      <c r="N98" t="s">
        <v>236</v>
      </c>
      <c r="O98" t="s">
        <v>687</v>
      </c>
      <c r="W98" t="s">
        <v>688</v>
      </c>
      <c r="X98" t="s">
        <v>689</v>
      </c>
      <c r="Y98">
        <v>64</v>
      </c>
      <c r="Z98" t="s">
        <v>690</v>
      </c>
      <c r="AA98" t="s">
        <v>691</v>
      </c>
      <c r="AB98" t="s">
        <v>692</v>
      </c>
      <c r="AD98" t="s">
        <v>693</v>
      </c>
      <c r="AE98" t="s">
        <v>689</v>
      </c>
      <c r="AF98">
        <v>74</v>
      </c>
      <c r="AG98" t="s">
        <v>690</v>
      </c>
      <c r="AH98" t="s">
        <v>691</v>
      </c>
      <c r="AJ98" t="s">
        <v>66</v>
      </c>
      <c r="AL98" t="s">
        <v>693</v>
      </c>
      <c r="AM98" t="s">
        <v>694</v>
      </c>
      <c r="AN98">
        <v>37</v>
      </c>
      <c r="AO98" t="s">
        <v>16</v>
      </c>
      <c r="AP98" t="s">
        <v>40</v>
      </c>
      <c r="AQ98" t="s">
        <v>695</v>
      </c>
      <c r="AR98" t="s">
        <v>66</v>
      </c>
    </row>
    <row r="99" spans="1:44" x14ac:dyDescent="0.35">
      <c r="A99" t="s">
        <v>696</v>
      </c>
      <c r="G99" t="s">
        <v>697</v>
      </c>
      <c r="H99" t="s">
        <v>16</v>
      </c>
      <c r="I99" t="s">
        <v>698</v>
      </c>
      <c r="L99" t="s">
        <v>699</v>
      </c>
      <c r="M99" t="s">
        <v>16</v>
      </c>
      <c r="N99" t="s">
        <v>700</v>
      </c>
      <c r="X99" t="s">
        <v>701</v>
      </c>
      <c r="Y99">
        <v>8</v>
      </c>
      <c r="Z99" t="s">
        <v>152</v>
      </c>
      <c r="AA99" t="s">
        <v>152</v>
      </c>
      <c r="AB99" t="s">
        <v>1286</v>
      </c>
      <c r="AE99" t="s">
        <v>702</v>
      </c>
      <c r="AF99">
        <v>45</v>
      </c>
      <c r="AG99" t="s">
        <v>138</v>
      </c>
      <c r="AH99" t="s">
        <v>703</v>
      </c>
      <c r="AJ99" t="s">
        <v>66</v>
      </c>
      <c r="AM99" t="s">
        <v>704</v>
      </c>
      <c r="AN99">
        <v>39</v>
      </c>
      <c r="AO99" t="s">
        <v>705</v>
      </c>
      <c r="AP99" t="s">
        <v>706</v>
      </c>
      <c r="AR99" t="s">
        <v>66</v>
      </c>
    </row>
    <row r="100" spans="1:44" x14ac:dyDescent="0.35">
      <c r="B100" t="s">
        <v>707</v>
      </c>
      <c r="C100" t="s">
        <v>16</v>
      </c>
      <c r="D100" t="s">
        <v>708</v>
      </c>
      <c r="G100" t="s">
        <v>709</v>
      </c>
      <c r="H100" t="s">
        <v>16</v>
      </c>
      <c r="I100" t="s">
        <v>710</v>
      </c>
      <c r="L100" t="s">
        <v>711</v>
      </c>
      <c r="M100" t="s">
        <v>16</v>
      </c>
      <c r="N100" t="s">
        <v>40</v>
      </c>
      <c r="X100" t="s">
        <v>712</v>
      </c>
      <c r="Y100">
        <v>7</v>
      </c>
      <c r="Z100" s="6" t="s">
        <v>16</v>
      </c>
      <c r="AA100" t="s">
        <v>64</v>
      </c>
      <c r="AB100" t="s">
        <v>1287</v>
      </c>
      <c r="AE100" t="s">
        <v>713</v>
      </c>
      <c r="AF100">
        <v>19</v>
      </c>
      <c r="AG100" t="s">
        <v>16</v>
      </c>
      <c r="AH100" t="s">
        <v>40</v>
      </c>
      <c r="AJ100" t="s">
        <v>66</v>
      </c>
    </row>
    <row r="101" spans="1:44" x14ac:dyDescent="0.35">
      <c r="B101" t="s">
        <v>714</v>
      </c>
      <c r="C101" t="s">
        <v>16</v>
      </c>
      <c r="D101" t="s">
        <v>708</v>
      </c>
      <c r="G101" t="s">
        <v>715</v>
      </c>
      <c r="H101" t="s">
        <v>16</v>
      </c>
      <c r="I101" t="s">
        <v>562</v>
      </c>
      <c r="L101" t="s">
        <v>716</v>
      </c>
      <c r="M101" t="s">
        <v>16</v>
      </c>
      <c r="N101" t="s">
        <v>40</v>
      </c>
      <c r="X101" t="s">
        <v>717</v>
      </c>
      <c r="Y101">
        <v>21</v>
      </c>
      <c r="Z101" t="s">
        <v>718</v>
      </c>
      <c r="AA101" t="s">
        <v>719</v>
      </c>
      <c r="AB101" t="s">
        <v>264</v>
      </c>
      <c r="AE101" t="s">
        <v>720</v>
      </c>
      <c r="AF101">
        <v>30</v>
      </c>
      <c r="AG101" t="s">
        <v>112</v>
      </c>
      <c r="AH101" t="s">
        <v>721</v>
      </c>
      <c r="AI101" t="s">
        <v>188</v>
      </c>
      <c r="AJ101" t="s">
        <v>66</v>
      </c>
    </row>
    <row r="102" spans="1:44" x14ac:dyDescent="0.35">
      <c r="B102" t="s">
        <v>722</v>
      </c>
      <c r="C102" t="s">
        <v>16</v>
      </c>
      <c r="D102" t="s">
        <v>708</v>
      </c>
      <c r="G102" t="s">
        <v>723</v>
      </c>
      <c r="H102" t="s">
        <v>16</v>
      </c>
      <c r="I102" t="s">
        <v>724</v>
      </c>
      <c r="L102" t="s">
        <v>725</v>
      </c>
      <c r="M102" t="s">
        <v>16</v>
      </c>
      <c r="N102" t="s">
        <v>409</v>
      </c>
      <c r="O102" t="s">
        <v>726</v>
      </c>
      <c r="X102" t="s">
        <v>727</v>
      </c>
      <c r="Y102">
        <v>30</v>
      </c>
      <c r="Z102" t="s">
        <v>318</v>
      </c>
      <c r="AA102" t="s">
        <v>728</v>
      </c>
      <c r="AB102" t="s">
        <v>188</v>
      </c>
      <c r="AE102" t="s">
        <v>729</v>
      </c>
      <c r="AF102">
        <v>25</v>
      </c>
      <c r="AG102" t="s">
        <v>730</v>
      </c>
      <c r="AH102" t="s">
        <v>731</v>
      </c>
      <c r="AI102" t="s">
        <v>732</v>
      </c>
      <c r="AJ102" t="s">
        <v>66</v>
      </c>
    </row>
    <row r="103" spans="1:44" x14ac:dyDescent="0.35">
      <c r="B103" t="s">
        <v>733</v>
      </c>
      <c r="C103" t="s">
        <v>16</v>
      </c>
      <c r="D103" t="s">
        <v>708</v>
      </c>
      <c r="G103" t="s">
        <v>734</v>
      </c>
      <c r="H103" t="s">
        <v>16</v>
      </c>
      <c r="I103" t="s">
        <v>94</v>
      </c>
      <c r="L103" t="s">
        <v>735</v>
      </c>
      <c r="M103" t="s">
        <v>736</v>
      </c>
      <c r="N103" t="s">
        <v>737</v>
      </c>
      <c r="O103" t="s">
        <v>264</v>
      </c>
      <c r="X103" t="s">
        <v>738</v>
      </c>
      <c r="Y103">
        <v>29</v>
      </c>
      <c r="Z103" t="s">
        <v>20</v>
      </c>
      <c r="AB103" t="s">
        <v>739</v>
      </c>
      <c r="AE103" t="s">
        <v>740</v>
      </c>
      <c r="AF103">
        <v>27</v>
      </c>
      <c r="AG103" t="s">
        <v>112</v>
      </c>
      <c r="AH103" t="s">
        <v>113</v>
      </c>
      <c r="AI103" t="s">
        <v>741</v>
      </c>
      <c r="AJ103" t="s">
        <v>66</v>
      </c>
    </row>
    <row r="104" spans="1:44" x14ac:dyDescent="0.35">
      <c r="B104" t="s">
        <v>742</v>
      </c>
      <c r="C104" t="s">
        <v>16</v>
      </c>
      <c r="D104" t="s">
        <v>708</v>
      </c>
      <c r="G104" t="s">
        <v>743</v>
      </c>
      <c r="H104" t="s">
        <v>16</v>
      </c>
      <c r="I104" t="s">
        <v>94</v>
      </c>
      <c r="L104" t="s">
        <v>744</v>
      </c>
      <c r="M104" t="s">
        <v>736</v>
      </c>
      <c r="N104" t="s">
        <v>737</v>
      </c>
      <c r="O104" t="s">
        <v>60</v>
      </c>
      <c r="X104" t="s">
        <v>745</v>
      </c>
      <c r="Y104">
        <v>23</v>
      </c>
      <c r="Z104" s="6" t="s">
        <v>16</v>
      </c>
      <c r="AA104" t="s">
        <v>746</v>
      </c>
      <c r="AB104" t="s">
        <v>747</v>
      </c>
      <c r="AE104" t="s">
        <v>748</v>
      </c>
      <c r="AF104">
        <v>31</v>
      </c>
      <c r="AG104" t="s">
        <v>1297</v>
      </c>
      <c r="AH104" t="s">
        <v>706</v>
      </c>
      <c r="AI104" t="s">
        <v>186</v>
      </c>
      <c r="AJ104" t="s">
        <v>66</v>
      </c>
    </row>
    <row r="105" spans="1:44" x14ac:dyDescent="0.35">
      <c r="B105" t="s">
        <v>749</v>
      </c>
      <c r="C105" t="s">
        <v>16</v>
      </c>
      <c r="D105" t="s">
        <v>708</v>
      </c>
      <c r="G105" t="s">
        <v>750</v>
      </c>
      <c r="H105" t="s">
        <v>16</v>
      </c>
      <c r="I105" t="s">
        <v>94</v>
      </c>
      <c r="L105" t="s">
        <v>751</v>
      </c>
      <c r="M105" t="s">
        <v>16</v>
      </c>
      <c r="N105" t="s">
        <v>752</v>
      </c>
      <c r="O105" t="s">
        <v>188</v>
      </c>
      <c r="X105" t="s">
        <v>753</v>
      </c>
      <c r="Y105">
        <v>19</v>
      </c>
      <c r="Z105" t="s">
        <v>112</v>
      </c>
      <c r="AA105" t="s">
        <v>113</v>
      </c>
      <c r="AB105" t="s">
        <v>754</v>
      </c>
      <c r="AE105" t="s">
        <v>755</v>
      </c>
      <c r="AF105">
        <v>20</v>
      </c>
      <c r="AG105" t="s">
        <v>345</v>
      </c>
      <c r="AH105" t="s">
        <v>756</v>
      </c>
      <c r="AI105" t="s">
        <v>754</v>
      </c>
      <c r="AJ105" t="s">
        <v>66</v>
      </c>
    </row>
    <row r="106" spans="1:44" x14ac:dyDescent="0.35">
      <c r="B106" t="s">
        <v>757</v>
      </c>
      <c r="C106" t="s">
        <v>16</v>
      </c>
      <c r="D106" t="s">
        <v>708</v>
      </c>
      <c r="G106" t="s">
        <v>758</v>
      </c>
      <c r="H106" t="s">
        <v>16</v>
      </c>
      <c r="I106" t="s">
        <v>94</v>
      </c>
      <c r="L106" t="s">
        <v>759</v>
      </c>
      <c r="M106" t="s">
        <v>345</v>
      </c>
      <c r="N106" t="s">
        <v>345</v>
      </c>
      <c r="O106" t="s">
        <v>760</v>
      </c>
      <c r="X106" t="s">
        <v>761</v>
      </c>
      <c r="Y106">
        <v>21</v>
      </c>
      <c r="Z106" t="s">
        <v>6</v>
      </c>
      <c r="AB106" t="s">
        <v>762</v>
      </c>
    </row>
    <row r="107" spans="1:44" x14ac:dyDescent="0.35">
      <c r="B107" t="s">
        <v>763</v>
      </c>
      <c r="C107" t="s">
        <v>16</v>
      </c>
      <c r="D107" t="s">
        <v>708</v>
      </c>
      <c r="L107" t="s">
        <v>764</v>
      </c>
      <c r="M107" t="s">
        <v>16</v>
      </c>
      <c r="N107" t="s">
        <v>504</v>
      </c>
      <c r="O107" t="s">
        <v>346</v>
      </c>
      <c r="X107" t="s">
        <v>765</v>
      </c>
      <c r="Y107">
        <v>25</v>
      </c>
      <c r="Z107" t="s">
        <v>16</v>
      </c>
      <c r="AA107" t="s">
        <v>182</v>
      </c>
      <c r="AB107" t="s">
        <v>357</v>
      </c>
    </row>
    <row r="109" spans="1:44" x14ac:dyDescent="0.35">
      <c r="F109" t="s">
        <v>766</v>
      </c>
      <c r="G109" t="s">
        <v>767</v>
      </c>
      <c r="H109" t="s">
        <v>16</v>
      </c>
      <c r="I109" t="s">
        <v>22</v>
      </c>
      <c r="K109" t="s">
        <v>27</v>
      </c>
      <c r="L109" t="s">
        <v>768</v>
      </c>
      <c r="M109" t="s">
        <v>229</v>
      </c>
      <c r="N109" t="s">
        <v>769</v>
      </c>
      <c r="O109" t="s">
        <v>770</v>
      </c>
    </row>
    <row r="110" spans="1:44" x14ac:dyDescent="0.35">
      <c r="F110" t="s">
        <v>771</v>
      </c>
      <c r="G110" t="s">
        <v>772</v>
      </c>
      <c r="H110" t="s">
        <v>16</v>
      </c>
      <c r="L110" t="s">
        <v>773</v>
      </c>
      <c r="M110" t="s">
        <v>229</v>
      </c>
      <c r="N110" t="s">
        <v>774</v>
      </c>
    </row>
    <row r="111" spans="1:44" x14ac:dyDescent="0.35">
      <c r="G111" t="s">
        <v>775</v>
      </c>
      <c r="H111" t="s">
        <v>16</v>
      </c>
      <c r="I111" t="s">
        <v>60</v>
      </c>
      <c r="L111" t="s">
        <v>776</v>
      </c>
      <c r="M111" t="s">
        <v>229</v>
      </c>
      <c r="N111" t="s">
        <v>777</v>
      </c>
      <c r="O111" t="s">
        <v>60</v>
      </c>
    </row>
    <row r="112" spans="1:44" x14ac:dyDescent="0.35">
      <c r="G112" t="s">
        <v>778</v>
      </c>
      <c r="H112" t="s">
        <v>16</v>
      </c>
      <c r="I112" t="s">
        <v>779</v>
      </c>
      <c r="L112" t="s">
        <v>780</v>
      </c>
      <c r="M112" t="s">
        <v>781</v>
      </c>
      <c r="N112" t="s">
        <v>782</v>
      </c>
      <c r="O112" t="s">
        <v>60</v>
      </c>
    </row>
    <row r="113" spans="1:44" x14ac:dyDescent="0.35">
      <c r="L113" t="s">
        <v>783</v>
      </c>
      <c r="M113" t="s">
        <v>16</v>
      </c>
      <c r="N113" t="s">
        <v>260</v>
      </c>
    </row>
    <row r="114" spans="1:44" x14ac:dyDescent="0.35">
      <c r="F114" t="s">
        <v>784</v>
      </c>
      <c r="G114" t="s">
        <v>785</v>
      </c>
      <c r="H114" t="s">
        <v>16</v>
      </c>
      <c r="I114" t="s">
        <v>472</v>
      </c>
      <c r="Q114" t="s">
        <v>786</v>
      </c>
      <c r="R114" t="s">
        <v>787</v>
      </c>
      <c r="S114" t="s">
        <v>20</v>
      </c>
      <c r="T114" t="s">
        <v>788</v>
      </c>
      <c r="U114" t="s">
        <v>619</v>
      </c>
      <c r="W114" t="s">
        <v>789</v>
      </c>
      <c r="X114" t="s">
        <v>492</v>
      </c>
      <c r="Y114">
        <v>24</v>
      </c>
      <c r="Z114" t="s">
        <v>16</v>
      </c>
      <c r="AA114" t="s">
        <v>790</v>
      </c>
      <c r="AB114" t="s">
        <v>42</v>
      </c>
      <c r="AD114" t="s">
        <v>789</v>
      </c>
      <c r="AE114" t="s">
        <v>791</v>
      </c>
      <c r="AF114">
        <v>54</v>
      </c>
      <c r="AG114" t="s">
        <v>16</v>
      </c>
      <c r="AH114" t="s">
        <v>752</v>
      </c>
      <c r="AI114" t="s">
        <v>42</v>
      </c>
      <c r="AJ114" t="s">
        <v>66</v>
      </c>
    </row>
    <row r="115" spans="1:44" x14ac:dyDescent="0.35">
      <c r="A115" t="s">
        <v>792</v>
      </c>
      <c r="B115" t="s">
        <v>793</v>
      </c>
      <c r="C115" t="s">
        <v>16</v>
      </c>
      <c r="D115" t="s">
        <v>560</v>
      </c>
      <c r="F115" t="s">
        <v>1336</v>
      </c>
      <c r="G115" t="s">
        <v>794</v>
      </c>
      <c r="H115" t="s">
        <v>16</v>
      </c>
      <c r="I115" t="s">
        <v>121</v>
      </c>
      <c r="K115" t="s">
        <v>795</v>
      </c>
      <c r="L115" t="s">
        <v>796</v>
      </c>
      <c r="M115" t="s">
        <v>158</v>
      </c>
      <c r="N115" t="s">
        <v>797</v>
      </c>
      <c r="O115" t="s">
        <v>798</v>
      </c>
      <c r="Q115" t="s">
        <v>1293</v>
      </c>
      <c r="R115" t="s">
        <v>799</v>
      </c>
      <c r="S115" t="s">
        <v>16</v>
      </c>
      <c r="T115" t="s">
        <v>40</v>
      </c>
      <c r="X115" t="s">
        <v>800</v>
      </c>
      <c r="Y115">
        <v>23</v>
      </c>
      <c r="Z115" t="s">
        <v>16</v>
      </c>
      <c r="AA115" t="s">
        <v>801</v>
      </c>
    </row>
    <row r="116" spans="1:44" x14ac:dyDescent="0.35">
      <c r="B116" t="s">
        <v>802</v>
      </c>
      <c r="C116" t="s">
        <v>16</v>
      </c>
      <c r="G116" t="s">
        <v>803</v>
      </c>
      <c r="H116" t="s">
        <v>16</v>
      </c>
      <c r="L116" t="s">
        <v>804</v>
      </c>
      <c r="M116" t="s">
        <v>16</v>
      </c>
      <c r="N116" t="s">
        <v>805</v>
      </c>
      <c r="R116" t="s">
        <v>806</v>
      </c>
      <c r="S116" t="s">
        <v>16</v>
      </c>
      <c r="T116" t="s">
        <v>40</v>
      </c>
      <c r="U116" t="s">
        <v>60</v>
      </c>
      <c r="AL116" t="s">
        <v>807</v>
      </c>
      <c r="AM116" t="s">
        <v>268</v>
      </c>
      <c r="AN116">
        <v>74</v>
      </c>
      <c r="AO116" t="s">
        <v>808</v>
      </c>
      <c r="AP116" t="s">
        <v>797</v>
      </c>
      <c r="AQ116" t="s">
        <v>809</v>
      </c>
      <c r="AR116" t="s">
        <v>66</v>
      </c>
    </row>
    <row r="117" spans="1:44" x14ac:dyDescent="0.35">
      <c r="B117" t="s">
        <v>810</v>
      </c>
      <c r="C117" t="s">
        <v>16</v>
      </c>
      <c r="G117" t="s">
        <v>811</v>
      </c>
      <c r="H117" t="s">
        <v>16</v>
      </c>
      <c r="L117" t="s">
        <v>812</v>
      </c>
      <c r="M117" t="s">
        <v>16</v>
      </c>
      <c r="N117" t="s">
        <v>40</v>
      </c>
      <c r="R117" t="s">
        <v>813</v>
      </c>
      <c r="S117" t="s">
        <v>16</v>
      </c>
      <c r="T117" t="s">
        <v>40</v>
      </c>
      <c r="AM117" t="s">
        <v>275</v>
      </c>
      <c r="AN117">
        <v>22</v>
      </c>
      <c r="AO117" t="s">
        <v>16</v>
      </c>
      <c r="AP117" t="s">
        <v>814</v>
      </c>
      <c r="AR117" t="s">
        <v>66</v>
      </c>
    </row>
    <row r="118" spans="1:44" x14ac:dyDescent="0.35">
      <c r="B118" t="s">
        <v>815</v>
      </c>
      <c r="C118" t="s">
        <v>16</v>
      </c>
      <c r="G118" t="s">
        <v>816</v>
      </c>
      <c r="H118" t="s">
        <v>16</v>
      </c>
      <c r="L118" t="s">
        <v>817</v>
      </c>
      <c r="M118" t="s">
        <v>16</v>
      </c>
      <c r="N118" t="s">
        <v>40</v>
      </c>
      <c r="R118" t="s">
        <v>818</v>
      </c>
      <c r="S118" t="s">
        <v>16</v>
      </c>
      <c r="T118" t="s">
        <v>40</v>
      </c>
    </row>
    <row r="119" spans="1:44" x14ac:dyDescent="0.35">
      <c r="B119" t="s">
        <v>819</v>
      </c>
      <c r="C119" t="s">
        <v>16</v>
      </c>
      <c r="R119" t="s">
        <v>820</v>
      </c>
      <c r="S119" t="s">
        <v>821</v>
      </c>
      <c r="U119" t="s">
        <v>619</v>
      </c>
    </row>
    <row r="120" spans="1:44" x14ac:dyDescent="0.35">
      <c r="B120" t="s">
        <v>822</v>
      </c>
      <c r="C120" t="s">
        <v>16</v>
      </c>
      <c r="D120" t="s">
        <v>586</v>
      </c>
      <c r="R120" t="s">
        <v>823</v>
      </c>
      <c r="S120" t="s">
        <v>16</v>
      </c>
      <c r="T120" t="s">
        <v>824</v>
      </c>
      <c r="U120" t="s">
        <v>619</v>
      </c>
      <c r="AL120" t="s">
        <v>825</v>
      </c>
      <c r="AM120" t="s">
        <v>826</v>
      </c>
      <c r="AN120">
        <v>89</v>
      </c>
      <c r="AO120" t="s">
        <v>16</v>
      </c>
      <c r="AP120" t="s">
        <v>827</v>
      </c>
      <c r="AQ120" t="s">
        <v>42</v>
      </c>
    </row>
    <row r="121" spans="1:44" x14ac:dyDescent="0.35">
      <c r="B121" t="s">
        <v>828</v>
      </c>
      <c r="C121" t="s">
        <v>16</v>
      </c>
      <c r="D121" t="s">
        <v>829</v>
      </c>
      <c r="F121" t="s">
        <v>830</v>
      </c>
      <c r="G121" t="s">
        <v>831</v>
      </c>
      <c r="H121" t="s">
        <v>16</v>
      </c>
      <c r="I121" t="s">
        <v>832</v>
      </c>
      <c r="AM121" t="s">
        <v>833</v>
      </c>
      <c r="AN121">
        <v>76</v>
      </c>
      <c r="AO121" t="s">
        <v>16</v>
      </c>
      <c r="AP121" t="s">
        <v>236</v>
      </c>
    </row>
    <row r="122" spans="1:44" x14ac:dyDescent="0.35">
      <c r="G122" t="s">
        <v>834</v>
      </c>
      <c r="H122" t="s">
        <v>16</v>
      </c>
      <c r="I122" t="s">
        <v>835</v>
      </c>
      <c r="K122" t="s">
        <v>1304</v>
      </c>
      <c r="L122" t="s">
        <v>1305</v>
      </c>
      <c r="M122" t="s">
        <v>155</v>
      </c>
      <c r="N122" t="s">
        <v>152</v>
      </c>
      <c r="O122" t="s">
        <v>1306</v>
      </c>
      <c r="Q122" t="s">
        <v>836</v>
      </c>
      <c r="R122" t="s">
        <v>837</v>
      </c>
      <c r="S122" t="s">
        <v>16</v>
      </c>
      <c r="T122" t="s">
        <v>827</v>
      </c>
      <c r="W122" t="s">
        <v>838</v>
      </c>
      <c r="X122" t="s">
        <v>826</v>
      </c>
      <c r="Y122">
        <v>63</v>
      </c>
      <c r="Z122" t="s">
        <v>16</v>
      </c>
      <c r="AA122" t="s">
        <v>827</v>
      </c>
      <c r="AB122" t="s">
        <v>42</v>
      </c>
      <c r="AD122" t="s">
        <v>838</v>
      </c>
      <c r="AE122" t="s">
        <v>826</v>
      </c>
      <c r="AF122">
        <v>75</v>
      </c>
      <c r="AG122" t="s">
        <v>16</v>
      </c>
      <c r="AH122" t="s">
        <v>827</v>
      </c>
      <c r="AJ122" t="s">
        <v>66</v>
      </c>
    </row>
    <row r="123" spans="1:44" x14ac:dyDescent="0.35">
      <c r="A123" t="s">
        <v>27</v>
      </c>
      <c r="B123" t="s">
        <v>839</v>
      </c>
      <c r="D123" t="s">
        <v>22</v>
      </c>
      <c r="G123" t="s">
        <v>840</v>
      </c>
      <c r="H123" t="s">
        <v>16</v>
      </c>
      <c r="L123" t="s">
        <v>1054</v>
      </c>
      <c r="M123" t="s">
        <v>16</v>
      </c>
      <c r="N123" t="s">
        <v>1308</v>
      </c>
      <c r="R123" t="s">
        <v>841</v>
      </c>
      <c r="S123" t="s">
        <v>16</v>
      </c>
      <c r="T123" t="s">
        <v>236</v>
      </c>
      <c r="X123" t="s">
        <v>833</v>
      </c>
      <c r="Y123">
        <v>55</v>
      </c>
      <c r="Z123" t="s">
        <v>16</v>
      </c>
      <c r="AA123" t="s">
        <v>236</v>
      </c>
      <c r="AE123" t="s">
        <v>833</v>
      </c>
      <c r="AF123">
        <v>66</v>
      </c>
      <c r="AG123" t="s">
        <v>16</v>
      </c>
      <c r="AH123" t="s">
        <v>236</v>
      </c>
      <c r="AJ123" t="s">
        <v>66</v>
      </c>
    </row>
    <row r="124" spans="1:44" x14ac:dyDescent="0.35">
      <c r="A124" t="s">
        <v>842</v>
      </c>
      <c r="B124" t="s">
        <v>843</v>
      </c>
      <c r="G124" t="s">
        <v>844</v>
      </c>
      <c r="H124" t="s">
        <v>16</v>
      </c>
      <c r="L124" t="s">
        <v>1307</v>
      </c>
      <c r="M124" t="s">
        <v>158</v>
      </c>
      <c r="N124" t="s">
        <v>1056</v>
      </c>
      <c r="O124" t="s">
        <v>456</v>
      </c>
    </row>
    <row r="125" spans="1:44" x14ac:dyDescent="0.35">
      <c r="G125" t="s">
        <v>845</v>
      </c>
      <c r="H125" t="s">
        <v>16</v>
      </c>
      <c r="I125" t="s">
        <v>846</v>
      </c>
      <c r="Q125" t="s">
        <v>847</v>
      </c>
      <c r="R125" t="s">
        <v>848</v>
      </c>
      <c r="S125" t="s">
        <v>72</v>
      </c>
      <c r="T125" t="s">
        <v>849</v>
      </c>
      <c r="U125" t="s">
        <v>394</v>
      </c>
      <c r="W125" t="s">
        <v>850</v>
      </c>
      <c r="X125" t="s">
        <v>851</v>
      </c>
      <c r="Y125">
        <v>50</v>
      </c>
      <c r="Z125" t="s">
        <v>345</v>
      </c>
      <c r="AA125" t="s">
        <v>849</v>
      </c>
      <c r="AB125" t="s">
        <v>852</v>
      </c>
    </row>
    <row r="126" spans="1:44" x14ac:dyDescent="0.35">
      <c r="R126" t="s">
        <v>853</v>
      </c>
      <c r="S126" t="s">
        <v>16</v>
      </c>
      <c r="T126" t="s">
        <v>40</v>
      </c>
      <c r="W126" t="s">
        <v>854</v>
      </c>
      <c r="X126" t="s">
        <v>855</v>
      </c>
      <c r="Y126">
        <v>39</v>
      </c>
      <c r="Z126" t="s">
        <v>16</v>
      </c>
      <c r="AA126" t="s">
        <v>40</v>
      </c>
      <c r="AD126" t="s">
        <v>847</v>
      </c>
      <c r="AE126" t="s">
        <v>851</v>
      </c>
      <c r="AF126">
        <v>60</v>
      </c>
      <c r="AG126" t="s">
        <v>345</v>
      </c>
      <c r="AH126" t="s">
        <v>849</v>
      </c>
      <c r="AI126" t="s">
        <v>856</v>
      </c>
      <c r="AJ126" t="s">
        <v>66</v>
      </c>
      <c r="AL126" t="s">
        <v>847</v>
      </c>
      <c r="AM126" t="s">
        <v>851</v>
      </c>
      <c r="AN126">
        <v>70</v>
      </c>
      <c r="AO126" t="s">
        <v>345</v>
      </c>
      <c r="AP126" t="s">
        <v>857</v>
      </c>
      <c r="AQ126" t="s">
        <v>394</v>
      </c>
      <c r="AR126" t="s">
        <v>66</v>
      </c>
    </row>
    <row r="127" spans="1:44" x14ac:dyDescent="0.35">
      <c r="A127" t="s">
        <v>27</v>
      </c>
      <c r="B127" t="s">
        <v>858</v>
      </c>
      <c r="C127" t="s">
        <v>16</v>
      </c>
      <c r="D127" t="s">
        <v>22</v>
      </c>
      <c r="F127" t="s">
        <v>859</v>
      </c>
      <c r="G127" t="s">
        <v>860</v>
      </c>
      <c r="H127" t="s">
        <v>498</v>
      </c>
      <c r="I127" t="s">
        <v>861</v>
      </c>
      <c r="R127" t="s">
        <v>862</v>
      </c>
      <c r="S127" t="s">
        <v>16</v>
      </c>
      <c r="T127" t="s">
        <v>40</v>
      </c>
      <c r="U127" t="s">
        <v>60</v>
      </c>
      <c r="X127" t="s">
        <v>694</v>
      </c>
      <c r="Y127">
        <v>17</v>
      </c>
      <c r="Z127" t="s">
        <v>16</v>
      </c>
      <c r="AA127" t="s">
        <v>40</v>
      </c>
      <c r="AB127" t="s">
        <v>863</v>
      </c>
      <c r="AE127" t="s">
        <v>864</v>
      </c>
      <c r="AF127">
        <v>49</v>
      </c>
      <c r="AG127" t="s">
        <v>16</v>
      </c>
      <c r="AH127" t="s">
        <v>40</v>
      </c>
      <c r="AJ127" t="s">
        <v>66</v>
      </c>
      <c r="AM127" t="s">
        <v>864</v>
      </c>
      <c r="AN127">
        <v>60</v>
      </c>
      <c r="AO127" t="s">
        <v>16</v>
      </c>
      <c r="AP127" t="s">
        <v>40</v>
      </c>
      <c r="AR127" t="s">
        <v>66</v>
      </c>
    </row>
    <row r="128" spans="1:44" x14ac:dyDescent="0.35">
      <c r="A128" t="s">
        <v>865</v>
      </c>
      <c r="B128" t="s">
        <v>866</v>
      </c>
      <c r="F128" t="s">
        <v>867</v>
      </c>
      <c r="R128" t="s">
        <v>868</v>
      </c>
      <c r="S128" t="s">
        <v>16</v>
      </c>
      <c r="T128" t="s">
        <v>40</v>
      </c>
      <c r="U128" t="s">
        <v>60</v>
      </c>
      <c r="X128" t="s">
        <v>404</v>
      </c>
      <c r="Y128">
        <v>13</v>
      </c>
      <c r="Z128" t="s">
        <v>16</v>
      </c>
      <c r="AA128" t="s">
        <v>40</v>
      </c>
      <c r="AB128" t="s">
        <v>60</v>
      </c>
      <c r="AE128" t="s">
        <v>694</v>
      </c>
      <c r="AF128">
        <v>27</v>
      </c>
      <c r="AG128" t="s">
        <v>16</v>
      </c>
      <c r="AH128" t="s">
        <v>40</v>
      </c>
      <c r="AI128" t="s">
        <v>856</v>
      </c>
      <c r="AJ128" t="s">
        <v>66</v>
      </c>
      <c r="AM128" t="s">
        <v>404</v>
      </c>
      <c r="AN128">
        <v>33</v>
      </c>
      <c r="AO128" t="s">
        <v>16</v>
      </c>
      <c r="AP128" t="s">
        <v>40</v>
      </c>
      <c r="AR128" t="s">
        <v>66</v>
      </c>
    </row>
    <row r="129" spans="1:44" x14ac:dyDescent="0.35">
      <c r="F129" t="s">
        <v>869</v>
      </c>
      <c r="G129" t="s">
        <v>870</v>
      </c>
      <c r="H129" t="s">
        <v>871</v>
      </c>
      <c r="I129" t="s">
        <v>861</v>
      </c>
      <c r="R129" t="s">
        <v>872</v>
      </c>
      <c r="S129" t="s">
        <v>16</v>
      </c>
      <c r="T129" t="s">
        <v>40</v>
      </c>
      <c r="U129" t="s">
        <v>60</v>
      </c>
    </row>
    <row r="130" spans="1:44" x14ac:dyDescent="0.35">
      <c r="A130" t="s">
        <v>27</v>
      </c>
      <c r="B130" t="s">
        <v>873</v>
      </c>
      <c r="D130" t="s">
        <v>22</v>
      </c>
      <c r="F130" t="s">
        <v>867</v>
      </c>
      <c r="G130" t="s">
        <v>874</v>
      </c>
      <c r="H130" t="s">
        <v>16</v>
      </c>
      <c r="I130" t="s">
        <v>22</v>
      </c>
      <c r="R130" t="s">
        <v>875</v>
      </c>
      <c r="S130" t="s">
        <v>16</v>
      </c>
      <c r="T130" t="s">
        <v>40</v>
      </c>
      <c r="W130" t="s">
        <v>850</v>
      </c>
      <c r="X130" t="s">
        <v>876</v>
      </c>
      <c r="Y130">
        <v>53</v>
      </c>
      <c r="Z130" t="s">
        <v>877</v>
      </c>
      <c r="AB130" t="s">
        <v>878</v>
      </c>
      <c r="AL130" t="s">
        <v>27</v>
      </c>
      <c r="AM130" t="s">
        <v>879</v>
      </c>
      <c r="AN130">
        <v>49</v>
      </c>
      <c r="AO130" t="s">
        <v>16</v>
      </c>
      <c r="AP130" t="s">
        <v>880</v>
      </c>
      <c r="AQ130" t="s">
        <v>560</v>
      </c>
      <c r="AR130" t="s">
        <v>66</v>
      </c>
    </row>
    <row r="131" spans="1:44" x14ac:dyDescent="0.35">
      <c r="A131" t="s">
        <v>865</v>
      </c>
      <c r="B131" t="s">
        <v>881</v>
      </c>
      <c r="X131" t="s">
        <v>882</v>
      </c>
      <c r="Y131">
        <v>29</v>
      </c>
      <c r="Z131" t="s">
        <v>16</v>
      </c>
      <c r="AA131" t="s">
        <v>40</v>
      </c>
      <c r="AB131" t="s">
        <v>1285</v>
      </c>
      <c r="AM131" t="s">
        <v>883</v>
      </c>
      <c r="AN131">
        <v>60</v>
      </c>
      <c r="AO131" t="s">
        <v>16</v>
      </c>
      <c r="AP131" t="s">
        <v>68</v>
      </c>
      <c r="AQ131" t="s">
        <v>884</v>
      </c>
      <c r="AR131" t="s">
        <v>66</v>
      </c>
    </row>
    <row r="132" spans="1:44" x14ac:dyDescent="0.35">
      <c r="Q132" t="s">
        <v>27</v>
      </c>
      <c r="R132" t="s">
        <v>885</v>
      </c>
      <c r="S132" t="s">
        <v>730</v>
      </c>
      <c r="T132" t="s">
        <v>886</v>
      </c>
      <c r="U132" t="s">
        <v>619</v>
      </c>
      <c r="X132" t="s">
        <v>887</v>
      </c>
      <c r="Y132">
        <v>26</v>
      </c>
      <c r="Z132" t="s">
        <v>345</v>
      </c>
      <c r="AA132" t="s">
        <v>678</v>
      </c>
    </row>
    <row r="133" spans="1:44" x14ac:dyDescent="0.35">
      <c r="R133" t="s">
        <v>888</v>
      </c>
      <c r="S133" t="s">
        <v>730</v>
      </c>
      <c r="T133" t="s">
        <v>889</v>
      </c>
      <c r="X133" t="s">
        <v>261</v>
      </c>
      <c r="Y133">
        <v>1</v>
      </c>
      <c r="Z133" t="s">
        <v>16</v>
      </c>
      <c r="AA133" t="s">
        <v>790</v>
      </c>
    </row>
    <row r="134" spans="1:44" x14ac:dyDescent="0.35">
      <c r="A134" t="s">
        <v>890</v>
      </c>
      <c r="B134" t="s">
        <v>891</v>
      </c>
      <c r="C134" t="s">
        <v>16</v>
      </c>
      <c r="D134" t="s">
        <v>560</v>
      </c>
    </row>
    <row r="135" spans="1:44" x14ac:dyDescent="0.35">
      <c r="B135" t="s">
        <v>892</v>
      </c>
      <c r="C135" t="s">
        <v>16</v>
      </c>
      <c r="F135" t="s">
        <v>893</v>
      </c>
      <c r="G135" t="s">
        <v>894</v>
      </c>
      <c r="H135" t="s">
        <v>16</v>
      </c>
      <c r="I135" t="s">
        <v>895</v>
      </c>
      <c r="K135" t="s">
        <v>890</v>
      </c>
      <c r="L135" t="s">
        <v>896</v>
      </c>
      <c r="M135" t="s">
        <v>72</v>
      </c>
      <c r="N135" t="s">
        <v>897</v>
      </c>
      <c r="O135" t="s">
        <v>898</v>
      </c>
      <c r="Q135" t="s">
        <v>890</v>
      </c>
      <c r="R135" t="s">
        <v>899</v>
      </c>
      <c r="S135" t="s">
        <v>72</v>
      </c>
      <c r="T135" t="s">
        <v>900</v>
      </c>
      <c r="W135" t="s">
        <v>890</v>
      </c>
      <c r="X135" t="s">
        <v>901</v>
      </c>
      <c r="Y135">
        <v>30</v>
      </c>
      <c r="Z135" t="s">
        <v>16</v>
      </c>
      <c r="AA135" t="s">
        <v>880</v>
      </c>
      <c r="AB135" t="s">
        <v>560</v>
      </c>
      <c r="AD135" t="s">
        <v>890</v>
      </c>
      <c r="AE135" t="s">
        <v>902</v>
      </c>
      <c r="AF135">
        <v>70</v>
      </c>
      <c r="AG135" t="s">
        <v>16</v>
      </c>
      <c r="AH135" t="s">
        <v>446</v>
      </c>
      <c r="AI135" t="s">
        <v>560</v>
      </c>
      <c r="AJ135" t="s">
        <v>66</v>
      </c>
      <c r="AL135" t="s">
        <v>890</v>
      </c>
      <c r="AM135" t="s">
        <v>901</v>
      </c>
      <c r="AN135">
        <v>50</v>
      </c>
      <c r="AO135" t="s">
        <v>16</v>
      </c>
      <c r="AP135" t="s">
        <v>880</v>
      </c>
      <c r="AQ135" t="s">
        <v>560</v>
      </c>
      <c r="AR135" t="s">
        <v>66</v>
      </c>
    </row>
    <row r="136" spans="1:44" x14ac:dyDescent="0.35">
      <c r="B136" t="s">
        <v>903</v>
      </c>
      <c r="C136" t="s">
        <v>16</v>
      </c>
      <c r="G136" t="s">
        <v>904</v>
      </c>
      <c r="H136" t="s">
        <v>16</v>
      </c>
      <c r="I136" t="s">
        <v>905</v>
      </c>
      <c r="L136" t="s">
        <v>906</v>
      </c>
      <c r="M136" t="s">
        <v>155</v>
      </c>
      <c r="N136" t="s">
        <v>152</v>
      </c>
      <c r="O136" t="s">
        <v>121</v>
      </c>
      <c r="R136" t="s">
        <v>907</v>
      </c>
      <c r="S136" t="s">
        <v>138</v>
      </c>
      <c r="T136" t="s">
        <v>908</v>
      </c>
      <c r="X136" t="s">
        <v>879</v>
      </c>
      <c r="Y136">
        <v>29</v>
      </c>
      <c r="Z136" t="s">
        <v>16</v>
      </c>
      <c r="AA136" t="s">
        <v>880</v>
      </c>
      <c r="AB136" t="s">
        <v>1284</v>
      </c>
      <c r="AE136" t="s">
        <v>909</v>
      </c>
      <c r="AF136">
        <v>71</v>
      </c>
      <c r="AG136" t="s">
        <v>16</v>
      </c>
      <c r="AH136" t="s">
        <v>446</v>
      </c>
      <c r="AJ136" t="s">
        <v>66</v>
      </c>
      <c r="AM136" t="s">
        <v>910</v>
      </c>
      <c r="AN136">
        <v>18</v>
      </c>
      <c r="AO136" t="s">
        <v>16</v>
      </c>
      <c r="AP136" t="s">
        <v>911</v>
      </c>
      <c r="AQ136" t="s">
        <v>613</v>
      </c>
      <c r="AR136" t="s">
        <v>66</v>
      </c>
    </row>
    <row r="137" spans="1:44" x14ac:dyDescent="0.35">
      <c r="B137" t="s">
        <v>912</v>
      </c>
      <c r="C137" t="s">
        <v>16</v>
      </c>
      <c r="G137" t="s">
        <v>913</v>
      </c>
      <c r="H137" t="s">
        <v>16</v>
      </c>
      <c r="I137" t="s">
        <v>60</v>
      </c>
      <c r="L137" t="s">
        <v>914</v>
      </c>
      <c r="M137" t="s">
        <v>16</v>
      </c>
      <c r="N137" t="s">
        <v>260</v>
      </c>
      <c r="R137" t="s">
        <v>915</v>
      </c>
      <c r="S137" t="s">
        <v>16</v>
      </c>
      <c r="T137" t="s">
        <v>260</v>
      </c>
      <c r="X137" t="s">
        <v>916</v>
      </c>
      <c r="Y137">
        <v>17</v>
      </c>
      <c r="Z137" t="s">
        <v>16</v>
      </c>
      <c r="AA137" t="s">
        <v>880</v>
      </c>
      <c r="AB137" t="s">
        <v>917</v>
      </c>
      <c r="AE137" t="s">
        <v>901</v>
      </c>
      <c r="AF137">
        <v>40</v>
      </c>
      <c r="AG137" t="s">
        <v>16</v>
      </c>
      <c r="AH137" t="s">
        <v>880</v>
      </c>
      <c r="AI137" t="s">
        <v>613</v>
      </c>
      <c r="AJ137" t="s">
        <v>66</v>
      </c>
      <c r="AM137" t="s">
        <v>918</v>
      </c>
      <c r="AN137">
        <v>16</v>
      </c>
      <c r="AO137" t="s">
        <v>16</v>
      </c>
      <c r="AP137" t="s">
        <v>911</v>
      </c>
      <c r="AQ137" t="s">
        <v>613</v>
      </c>
      <c r="AR137" t="s">
        <v>66</v>
      </c>
    </row>
    <row r="138" spans="1:44" x14ac:dyDescent="0.35">
      <c r="B138" t="s">
        <v>919</v>
      </c>
      <c r="C138" t="s">
        <v>16</v>
      </c>
      <c r="G138" t="s">
        <v>920</v>
      </c>
      <c r="H138" t="s">
        <v>16</v>
      </c>
      <c r="I138" t="s">
        <v>94</v>
      </c>
      <c r="L138" t="s">
        <v>921</v>
      </c>
      <c r="M138" t="s">
        <v>16</v>
      </c>
      <c r="N138" t="s">
        <v>40</v>
      </c>
      <c r="R138" t="s">
        <v>922</v>
      </c>
      <c r="S138" t="s">
        <v>16</v>
      </c>
      <c r="T138" t="s">
        <v>40</v>
      </c>
      <c r="AE138" t="s">
        <v>879</v>
      </c>
      <c r="AF138">
        <v>39</v>
      </c>
      <c r="AG138" t="s">
        <v>16</v>
      </c>
      <c r="AH138" t="s">
        <v>880</v>
      </c>
      <c r="AI138" t="s">
        <v>562</v>
      </c>
      <c r="AJ138" t="s">
        <v>66</v>
      </c>
      <c r="AM138" t="s">
        <v>923</v>
      </c>
      <c r="AN138">
        <v>26</v>
      </c>
      <c r="AO138" t="s">
        <v>345</v>
      </c>
      <c r="AP138" t="s">
        <v>924</v>
      </c>
      <c r="AQ138" t="s">
        <v>135</v>
      </c>
      <c r="AR138" t="s">
        <v>66</v>
      </c>
    </row>
    <row r="139" spans="1:44" x14ac:dyDescent="0.35">
      <c r="B139" t="s">
        <v>925</v>
      </c>
      <c r="C139" t="s">
        <v>16</v>
      </c>
      <c r="G139" t="s">
        <v>926</v>
      </c>
      <c r="H139" t="s">
        <v>16</v>
      </c>
      <c r="I139" t="s">
        <v>22</v>
      </c>
      <c r="L139" t="s">
        <v>927</v>
      </c>
      <c r="M139" t="s">
        <v>155</v>
      </c>
      <c r="N139" t="s">
        <v>152</v>
      </c>
      <c r="R139" t="s">
        <v>928</v>
      </c>
      <c r="S139" t="s">
        <v>16</v>
      </c>
      <c r="T139" t="s">
        <v>40</v>
      </c>
      <c r="AE139" t="s">
        <v>929</v>
      </c>
      <c r="AF139">
        <v>36</v>
      </c>
      <c r="AG139" t="s">
        <v>16</v>
      </c>
      <c r="AH139" t="s">
        <v>880</v>
      </c>
      <c r="AI139" t="s">
        <v>562</v>
      </c>
      <c r="AJ139" t="s">
        <v>66</v>
      </c>
    </row>
    <row r="140" spans="1:44" x14ac:dyDescent="0.35">
      <c r="B140" t="s">
        <v>930</v>
      </c>
      <c r="C140" t="s">
        <v>16</v>
      </c>
      <c r="L140" t="s">
        <v>931</v>
      </c>
      <c r="M140" t="s">
        <v>16</v>
      </c>
      <c r="N140" t="s">
        <v>260</v>
      </c>
      <c r="O140" t="s">
        <v>546</v>
      </c>
      <c r="R140" t="s">
        <v>932</v>
      </c>
      <c r="S140" t="s">
        <v>72</v>
      </c>
      <c r="T140" t="s">
        <v>900</v>
      </c>
      <c r="U140" t="s">
        <v>933</v>
      </c>
      <c r="AE140" t="s">
        <v>934</v>
      </c>
      <c r="AF140">
        <v>22</v>
      </c>
      <c r="AG140" t="s">
        <v>345</v>
      </c>
      <c r="AH140" t="s">
        <v>935</v>
      </c>
      <c r="AI140" t="s">
        <v>936</v>
      </c>
      <c r="AJ140" t="s">
        <v>66</v>
      </c>
    </row>
    <row r="141" spans="1:44" x14ac:dyDescent="0.35">
      <c r="B141" t="s">
        <v>937</v>
      </c>
      <c r="C141" t="s">
        <v>16</v>
      </c>
      <c r="L141" t="s">
        <v>938</v>
      </c>
      <c r="M141" t="s">
        <v>72</v>
      </c>
      <c r="N141" t="s">
        <v>939</v>
      </c>
      <c r="O141" t="s">
        <v>940</v>
      </c>
      <c r="R141" t="s">
        <v>941</v>
      </c>
      <c r="S141" t="s">
        <v>16</v>
      </c>
      <c r="T141" t="s">
        <v>260</v>
      </c>
      <c r="U141" t="s">
        <v>628</v>
      </c>
      <c r="AE141" t="s">
        <v>942</v>
      </c>
      <c r="AF141">
        <v>6</v>
      </c>
      <c r="AG141" t="s">
        <v>16</v>
      </c>
      <c r="AH141" t="s">
        <v>943</v>
      </c>
      <c r="AI141" t="s">
        <v>60</v>
      </c>
      <c r="AJ141" t="s">
        <v>66</v>
      </c>
    </row>
    <row r="142" spans="1:44" x14ac:dyDescent="0.35">
      <c r="B142" t="s">
        <v>944</v>
      </c>
      <c r="C142" t="s">
        <v>16</v>
      </c>
      <c r="D142" t="s">
        <v>586</v>
      </c>
    </row>
    <row r="143" spans="1:44" x14ac:dyDescent="0.35">
      <c r="B143" t="s">
        <v>945</v>
      </c>
      <c r="C143" t="s">
        <v>16</v>
      </c>
      <c r="D143" t="s">
        <v>219</v>
      </c>
      <c r="K143" t="s">
        <v>792</v>
      </c>
      <c r="L143" t="s">
        <v>946</v>
      </c>
      <c r="M143" t="s">
        <v>947</v>
      </c>
      <c r="N143" t="s">
        <v>120</v>
      </c>
      <c r="O143" t="s">
        <v>948</v>
      </c>
      <c r="Q143" t="s">
        <v>949</v>
      </c>
      <c r="R143" t="s">
        <v>950</v>
      </c>
      <c r="S143" t="s">
        <v>16</v>
      </c>
      <c r="T143" t="s">
        <v>40</v>
      </c>
      <c r="U143" t="s">
        <v>951</v>
      </c>
    </row>
    <row r="144" spans="1:44" x14ac:dyDescent="0.35">
      <c r="L144" t="s">
        <v>952</v>
      </c>
      <c r="M144" t="s">
        <v>253</v>
      </c>
      <c r="N144" t="s">
        <v>953</v>
      </c>
      <c r="O144" t="s">
        <v>954</v>
      </c>
      <c r="R144" t="s">
        <v>955</v>
      </c>
      <c r="S144" t="s">
        <v>16</v>
      </c>
      <c r="T144" t="s">
        <v>471</v>
      </c>
      <c r="AD144" t="s">
        <v>956</v>
      </c>
      <c r="AE144" t="s">
        <v>957</v>
      </c>
      <c r="AF144">
        <v>40</v>
      </c>
      <c r="AG144" t="s">
        <v>112</v>
      </c>
      <c r="AH144" t="s">
        <v>958</v>
      </c>
      <c r="AI144" t="s">
        <v>959</v>
      </c>
      <c r="AJ144" t="s">
        <v>66</v>
      </c>
    </row>
    <row r="145" spans="1:44" x14ac:dyDescent="0.35">
      <c r="L145" t="s">
        <v>960</v>
      </c>
      <c r="M145" t="s">
        <v>16</v>
      </c>
      <c r="N145" t="s">
        <v>40</v>
      </c>
      <c r="R145" t="s">
        <v>961</v>
      </c>
      <c r="S145" t="s">
        <v>16</v>
      </c>
      <c r="T145" t="s">
        <v>962</v>
      </c>
      <c r="U145" t="s">
        <v>619</v>
      </c>
      <c r="AE145" t="s">
        <v>963</v>
      </c>
      <c r="AF145">
        <v>42</v>
      </c>
      <c r="AG145" t="s">
        <v>16</v>
      </c>
      <c r="AH145" t="s">
        <v>486</v>
      </c>
      <c r="AJ145" t="s">
        <v>66</v>
      </c>
      <c r="AL145" t="s">
        <v>792</v>
      </c>
      <c r="AM145" t="s">
        <v>964</v>
      </c>
      <c r="AN145">
        <v>45</v>
      </c>
      <c r="AO145" t="s">
        <v>965</v>
      </c>
      <c r="AQ145" t="s">
        <v>560</v>
      </c>
      <c r="AR145" t="s">
        <v>66</v>
      </c>
    </row>
    <row r="146" spans="1:44" x14ac:dyDescent="0.35">
      <c r="A146" t="s">
        <v>966</v>
      </c>
      <c r="B146" t="s">
        <v>967</v>
      </c>
      <c r="C146" t="s">
        <v>16</v>
      </c>
      <c r="D146" t="s">
        <v>560</v>
      </c>
      <c r="F146" t="s">
        <v>968</v>
      </c>
      <c r="G146" t="s">
        <v>969</v>
      </c>
      <c r="H146" t="s">
        <v>52</v>
      </c>
      <c r="I146" t="s">
        <v>970</v>
      </c>
      <c r="L146" t="s">
        <v>971</v>
      </c>
      <c r="M146" t="s">
        <v>16</v>
      </c>
      <c r="N146" t="s">
        <v>40</v>
      </c>
      <c r="AE146" t="s">
        <v>972</v>
      </c>
      <c r="AF146">
        <v>14</v>
      </c>
      <c r="AG146" t="s">
        <v>16</v>
      </c>
      <c r="AH146" t="s">
        <v>486</v>
      </c>
      <c r="AJ146" t="s">
        <v>66</v>
      </c>
      <c r="AM146" t="s">
        <v>973</v>
      </c>
      <c r="AN146">
        <v>41</v>
      </c>
      <c r="AO146" t="s">
        <v>16</v>
      </c>
      <c r="AR146" t="s">
        <v>66</v>
      </c>
    </row>
    <row r="147" spans="1:44" x14ac:dyDescent="0.35">
      <c r="B147" t="s">
        <v>974</v>
      </c>
      <c r="C147" t="s">
        <v>16</v>
      </c>
      <c r="G147" t="s">
        <v>975</v>
      </c>
      <c r="H147" t="s">
        <v>16</v>
      </c>
      <c r="L147" t="s">
        <v>976</v>
      </c>
      <c r="M147" t="s">
        <v>138</v>
      </c>
      <c r="N147" t="s">
        <v>32</v>
      </c>
      <c r="O147" t="s">
        <v>456</v>
      </c>
      <c r="AE147" t="s">
        <v>963</v>
      </c>
      <c r="AF147">
        <v>13</v>
      </c>
      <c r="AG147" t="s">
        <v>16</v>
      </c>
      <c r="AH147" t="s">
        <v>486</v>
      </c>
      <c r="AI147" t="s">
        <v>977</v>
      </c>
      <c r="AJ147" t="s">
        <v>66</v>
      </c>
      <c r="AM147" t="s">
        <v>800</v>
      </c>
      <c r="AN147">
        <v>17</v>
      </c>
      <c r="AO147" t="s">
        <v>16</v>
      </c>
      <c r="AP147" t="s">
        <v>40</v>
      </c>
      <c r="AQ147" t="s">
        <v>978</v>
      </c>
      <c r="AR147" t="s">
        <v>66</v>
      </c>
    </row>
    <row r="148" spans="1:44" x14ac:dyDescent="0.35">
      <c r="B148" t="s">
        <v>979</v>
      </c>
      <c r="C148" t="s">
        <v>16</v>
      </c>
      <c r="G148" t="s">
        <v>980</v>
      </c>
      <c r="H148" t="s">
        <v>16</v>
      </c>
      <c r="AE148" t="s">
        <v>981</v>
      </c>
      <c r="AF148">
        <v>10</v>
      </c>
      <c r="AG148" t="s">
        <v>16</v>
      </c>
      <c r="AH148" t="s">
        <v>486</v>
      </c>
      <c r="AJ148" t="s">
        <v>66</v>
      </c>
      <c r="AM148" t="s">
        <v>67</v>
      </c>
      <c r="AN148">
        <v>14</v>
      </c>
      <c r="AO148" t="s">
        <v>16</v>
      </c>
      <c r="AP148" t="s">
        <v>40</v>
      </c>
      <c r="AQ148" t="s">
        <v>982</v>
      </c>
      <c r="AR148" t="s">
        <v>66</v>
      </c>
    </row>
    <row r="149" spans="1:44" x14ac:dyDescent="0.35">
      <c r="B149" t="s">
        <v>983</v>
      </c>
      <c r="C149" t="s">
        <v>16</v>
      </c>
      <c r="D149" t="s">
        <v>586</v>
      </c>
      <c r="G149" t="s">
        <v>984</v>
      </c>
      <c r="H149" t="s">
        <v>16</v>
      </c>
      <c r="K149" t="s">
        <v>966</v>
      </c>
      <c r="L149" t="s">
        <v>985</v>
      </c>
      <c r="M149" t="s">
        <v>253</v>
      </c>
      <c r="N149" t="s">
        <v>514</v>
      </c>
      <c r="O149" t="s">
        <v>986</v>
      </c>
      <c r="AP149" t="s">
        <v>6</v>
      </c>
    </row>
    <row r="150" spans="1:44" x14ac:dyDescent="0.35">
      <c r="B150" t="s">
        <v>987</v>
      </c>
      <c r="C150" t="s">
        <v>16</v>
      </c>
      <c r="G150" t="s">
        <v>988</v>
      </c>
      <c r="H150" t="s">
        <v>16</v>
      </c>
      <c r="I150" t="s">
        <v>94</v>
      </c>
      <c r="L150" t="s">
        <v>989</v>
      </c>
      <c r="M150" t="s">
        <v>16</v>
      </c>
      <c r="N150" t="s">
        <v>805</v>
      </c>
      <c r="O150" t="s">
        <v>121</v>
      </c>
    </row>
    <row r="151" spans="1:44" x14ac:dyDescent="0.35">
      <c r="B151" t="s">
        <v>990</v>
      </c>
      <c r="C151" t="s">
        <v>16</v>
      </c>
      <c r="D151" t="s">
        <v>219</v>
      </c>
      <c r="G151" t="s">
        <v>991</v>
      </c>
      <c r="H151" s="6" t="s">
        <v>72</v>
      </c>
      <c r="I151" t="s">
        <v>22</v>
      </c>
      <c r="L151" t="s">
        <v>992</v>
      </c>
      <c r="M151" t="s">
        <v>16</v>
      </c>
      <c r="N151" t="s">
        <v>993</v>
      </c>
      <c r="O151" t="s">
        <v>562</v>
      </c>
    </row>
    <row r="152" spans="1:44" x14ac:dyDescent="0.35">
      <c r="B152" t="s">
        <v>994</v>
      </c>
      <c r="C152" t="s">
        <v>16</v>
      </c>
      <c r="D152" t="s">
        <v>586</v>
      </c>
      <c r="G152" t="s">
        <v>995</v>
      </c>
      <c r="H152" s="6" t="s">
        <v>72</v>
      </c>
      <c r="I152" t="s">
        <v>22</v>
      </c>
      <c r="L152" t="s">
        <v>996</v>
      </c>
      <c r="M152" t="s">
        <v>16</v>
      </c>
      <c r="N152" t="s">
        <v>993</v>
      </c>
      <c r="O152" t="s">
        <v>60</v>
      </c>
      <c r="Q152" t="s">
        <v>966</v>
      </c>
      <c r="R152" t="s">
        <v>997</v>
      </c>
      <c r="S152" t="s">
        <v>20</v>
      </c>
      <c r="T152" t="s">
        <v>998</v>
      </c>
      <c r="U152" t="s">
        <v>999</v>
      </c>
      <c r="W152" t="s">
        <v>966</v>
      </c>
      <c r="X152" t="s">
        <v>1000</v>
      </c>
      <c r="Y152">
        <v>59</v>
      </c>
      <c r="Z152" t="s">
        <v>20</v>
      </c>
      <c r="AA152" t="s">
        <v>514</v>
      </c>
      <c r="AB152" t="s">
        <v>1001</v>
      </c>
      <c r="AD152" t="s">
        <v>966</v>
      </c>
      <c r="AE152" t="s">
        <v>1002</v>
      </c>
      <c r="AF152">
        <v>39</v>
      </c>
      <c r="AG152" t="s">
        <v>16</v>
      </c>
      <c r="AH152" t="s">
        <v>40</v>
      </c>
      <c r="AI152" t="s">
        <v>560</v>
      </c>
      <c r="AJ152" t="s">
        <v>66</v>
      </c>
      <c r="AL152" t="s">
        <v>966</v>
      </c>
      <c r="AM152" t="s">
        <v>1003</v>
      </c>
      <c r="AN152">
        <v>43</v>
      </c>
      <c r="AO152" t="s">
        <v>16</v>
      </c>
      <c r="AP152" t="s">
        <v>40</v>
      </c>
      <c r="AQ152" t="s">
        <v>560</v>
      </c>
      <c r="AR152" t="s">
        <v>66</v>
      </c>
    </row>
    <row r="153" spans="1:44" x14ac:dyDescent="0.35">
      <c r="L153" t="s">
        <v>1004</v>
      </c>
      <c r="M153" t="s">
        <v>16</v>
      </c>
      <c r="N153" t="s">
        <v>40</v>
      </c>
      <c r="O153" t="s">
        <v>60</v>
      </c>
      <c r="R153" t="s">
        <v>1005</v>
      </c>
      <c r="S153" t="s">
        <v>16</v>
      </c>
      <c r="T153" t="s">
        <v>1006</v>
      </c>
      <c r="X153" t="s">
        <v>1007</v>
      </c>
      <c r="Y153">
        <v>31</v>
      </c>
      <c r="Z153" t="s">
        <v>16</v>
      </c>
      <c r="AA153" t="s">
        <v>40</v>
      </c>
      <c r="AE153" t="s">
        <v>1008</v>
      </c>
      <c r="AF153">
        <v>37</v>
      </c>
      <c r="AG153" t="s">
        <v>16</v>
      </c>
      <c r="AH153" t="s">
        <v>40</v>
      </c>
      <c r="AJ153" t="s">
        <v>66</v>
      </c>
      <c r="AM153" t="s">
        <v>1000</v>
      </c>
      <c r="AN153">
        <v>40</v>
      </c>
      <c r="AO153" t="s">
        <v>16</v>
      </c>
      <c r="AP153" t="s">
        <v>40</v>
      </c>
      <c r="AQ153" t="s">
        <v>1009</v>
      </c>
      <c r="AR153" t="s">
        <v>66</v>
      </c>
    </row>
    <row r="154" spans="1:44" x14ac:dyDescent="0.35">
      <c r="A154" t="s">
        <v>27</v>
      </c>
      <c r="B154" t="s">
        <v>1010</v>
      </c>
      <c r="C154" t="s">
        <v>16</v>
      </c>
      <c r="D154" t="s">
        <v>1011</v>
      </c>
      <c r="L154" t="s">
        <v>1012</v>
      </c>
      <c r="M154" t="s">
        <v>16</v>
      </c>
      <c r="N154" t="s">
        <v>40</v>
      </c>
      <c r="O154" t="s">
        <v>60</v>
      </c>
      <c r="R154" t="s">
        <v>1013</v>
      </c>
      <c r="S154" t="s">
        <v>16</v>
      </c>
      <c r="T154" t="s">
        <v>262</v>
      </c>
      <c r="X154" t="s">
        <v>1008</v>
      </c>
      <c r="Y154">
        <v>27</v>
      </c>
      <c r="Z154" t="s">
        <v>16</v>
      </c>
      <c r="AA154" t="s">
        <v>40</v>
      </c>
      <c r="AE154" t="s">
        <v>964</v>
      </c>
      <c r="AF154">
        <v>35</v>
      </c>
      <c r="AG154" t="s">
        <v>16</v>
      </c>
      <c r="AH154" t="s">
        <v>40</v>
      </c>
      <c r="AJ154" t="s">
        <v>66</v>
      </c>
      <c r="AM154" t="s">
        <v>1014</v>
      </c>
      <c r="AN154">
        <v>30</v>
      </c>
      <c r="AO154" t="s">
        <v>16</v>
      </c>
      <c r="AP154" t="s">
        <v>1015</v>
      </c>
      <c r="AQ154" t="s">
        <v>905</v>
      </c>
      <c r="AR154" t="s">
        <v>256</v>
      </c>
    </row>
    <row r="155" spans="1:44" x14ac:dyDescent="0.35">
      <c r="A155" t="s">
        <v>1016</v>
      </c>
      <c r="B155" t="s">
        <v>1017</v>
      </c>
      <c r="L155" t="s">
        <v>1018</v>
      </c>
      <c r="M155" t="s">
        <v>16</v>
      </c>
      <c r="N155" t="s">
        <v>40</v>
      </c>
      <c r="O155" t="s">
        <v>60</v>
      </c>
      <c r="R155" t="s">
        <v>1019</v>
      </c>
      <c r="S155" t="s">
        <v>16</v>
      </c>
      <c r="T155" t="s">
        <v>262</v>
      </c>
      <c r="X155" t="s">
        <v>964</v>
      </c>
      <c r="Y155">
        <v>25</v>
      </c>
      <c r="Z155" t="s">
        <v>16</v>
      </c>
      <c r="AA155" t="s">
        <v>40</v>
      </c>
      <c r="AE155" t="s">
        <v>1003</v>
      </c>
      <c r="AF155">
        <v>33</v>
      </c>
      <c r="AG155" t="s">
        <v>16</v>
      </c>
      <c r="AH155" t="s">
        <v>40</v>
      </c>
      <c r="AJ155" t="s">
        <v>66</v>
      </c>
    </row>
    <row r="156" spans="1:44" x14ac:dyDescent="0.35">
      <c r="B156" t="s">
        <v>1020</v>
      </c>
      <c r="L156" t="s">
        <v>1021</v>
      </c>
      <c r="M156" t="s">
        <v>16</v>
      </c>
      <c r="N156" t="s">
        <v>40</v>
      </c>
      <c r="R156" t="s">
        <v>1022</v>
      </c>
      <c r="S156" t="s">
        <v>16</v>
      </c>
      <c r="T156" t="s">
        <v>40</v>
      </c>
      <c r="X156" t="s">
        <v>1003</v>
      </c>
      <c r="Y156">
        <v>23</v>
      </c>
      <c r="Z156" t="s">
        <v>16</v>
      </c>
      <c r="AA156" t="s">
        <v>40</v>
      </c>
      <c r="AE156" t="s">
        <v>1000</v>
      </c>
      <c r="AF156">
        <v>30</v>
      </c>
      <c r="AG156" t="s">
        <v>16</v>
      </c>
      <c r="AH156" t="s">
        <v>40</v>
      </c>
      <c r="AJ156" t="s">
        <v>66</v>
      </c>
    </row>
    <row r="157" spans="1:44" x14ac:dyDescent="0.35">
      <c r="B157" t="s">
        <v>1023</v>
      </c>
      <c r="C157" t="s">
        <v>6</v>
      </c>
      <c r="L157" t="s">
        <v>1024</v>
      </c>
      <c r="M157" t="s">
        <v>16</v>
      </c>
      <c r="N157" t="s">
        <v>40</v>
      </c>
      <c r="R157" t="s">
        <v>1025</v>
      </c>
      <c r="S157" t="s">
        <v>16</v>
      </c>
      <c r="T157" t="s">
        <v>40</v>
      </c>
      <c r="X157" t="s">
        <v>1000</v>
      </c>
      <c r="Y157">
        <v>20</v>
      </c>
      <c r="Z157" t="s">
        <v>16</v>
      </c>
      <c r="AA157" t="s">
        <v>40</v>
      </c>
      <c r="AE157" t="s">
        <v>1026</v>
      </c>
      <c r="AF157">
        <v>26</v>
      </c>
      <c r="AG157" t="s">
        <v>16</v>
      </c>
      <c r="AH157" t="s">
        <v>40</v>
      </c>
      <c r="AJ157" t="s">
        <v>66</v>
      </c>
    </row>
    <row r="158" spans="1:44" x14ac:dyDescent="0.35">
      <c r="B158" t="s">
        <v>1027</v>
      </c>
      <c r="C158" t="s">
        <v>16</v>
      </c>
      <c r="L158" t="s">
        <v>1028</v>
      </c>
      <c r="M158" t="s">
        <v>16</v>
      </c>
      <c r="N158" t="s">
        <v>504</v>
      </c>
      <c r="O158" t="s">
        <v>94</v>
      </c>
      <c r="R158" t="s">
        <v>1029</v>
      </c>
      <c r="S158" t="s">
        <v>16</v>
      </c>
      <c r="T158" t="s">
        <v>40</v>
      </c>
      <c r="X158" t="s">
        <v>1026</v>
      </c>
      <c r="Y158">
        <v>16</v>
      </c>
      <c r="Z158" t="s">
        <v>16</v>
      </c>
      <c r="AA158" t="s">
        <v>40</v>
      </c>
      <c r="AE158" t="s">
        <v>1030</v>
      </c>
      <c r="AF158" t="s">
        <v>1031</v>
      </c>
      <c r="AG158" t="s">
        <v>16</v>
      </c>
      <c r="AH158" t="s">
        <v>236</v>
      </c>
      <c r="AJ158" t="s">
        <v>66</v>
      </c>
    </row>
    <row r="159" spans="1:44" x14ac:dyDescent="0.35">
      <c r="B159" t="s">
        <v>1032</v>
      </c>
      <c r="C159" t="s">
        <v>16</v>
      </c>
      <c r="L159" t="s">
        <v>1033</v>
      </c>
      <c r="M159" t="s">
        <v>253</v>
      </c>
      <c r="N159" t="s">
        <v>1034</v>
      </c>
      <c r="O159" t="s">
        <v>546</v>
      </c>
      <c r="R159" t="s">
        <v>1035</v>
      </c>
      <c r="S159" t="s">
        <v>16</v>
      </c>
      <c r="T159" t="s">
        <v>40</v>
      </c>
      <c r="AE159" t="s">
        <v>1036</v>
      </c>
      <c r="AF159" t="s">
        <v>1037</v>
      </c>
      <c r="AG159" t="s">
        <v>16</v>
      </c>
      <c r="AH159" t="s">
        <v>236</v>
      </c>
      <c r="AJ159" t="s">
        <v>66</v>
      </c>
    </row>
    <row r="160" spans="1:44" x14ac:dyDescent="0.35">
      <c r="B160" t="s">
        <v>1038</v>
      </c>
      <c r="C160" t="s">
        <v>16</v>
      </c>
      <c r="L160" t="s">
        <v>1039</v>
      </c>
      <c r="M160" t="s">
        <v>16</v>
      </c>
      <c r="N160" t="s">
        <v>260</v>
      </c>
      <c r="O160" t="s">
        <v>1040</v>
      </c>
      <c r="R160" t="s">
        <v>1041</v>
      </c>
      <c r="S160" t="s">
        <v>16</v>
      </c>
      <c r="T160" t="s">
        <v>40</v>
      </c>
    </row>
    <row r="161" spans="1:44" x14ac:dyDescent="0.35">
      <c r="B161" t="s">
        <v>1042</v>
      </c>
      <c r="C161" t="s">
        <v>16</v>
      </c>
      <c r="R161" t="s">
        <v>1043</v>
      </c>
      <c r="S161" t="s">
        <v>16</v>
      </c>
      <c r="T161" t="s">
        <v>40</v>
      </c>
    </row>
    <row r="162" spans="1:44" x14ac:dyDescent="0.35">
      <c r="R162" t="s">
        <v>1044</v>
      </c>
      <c r="S162" t="s">
        <v>16</v>
      </c>
      <c r="T162" t="s">
        <v>295</v>
      </c>
      <c r="U162" t="s">
        <v>936</v>
      </c>
    </row>
    <row r="163" spans="1:44" x14ac:dyDescent="0.35">
      <c r="A163" t="s">
        <v>1045</v>
      </c>
      <c r="B163" t="s">
        <v>1046</v>
      </c>
      <c r="D163" t="s">
        <v>123</v>
      </c>
      <c r="F163" t="s">
        <v>1047</v>
      </c>
      <c r="G163" t="s">
        <v>1048</v>
      </c>
      <c r="H163" t="s">
        <v>16</v>
      </c>
      <c r="I163" t="s">
        <v>1049</v>
      </c>
      <c r="R163" t="s">
        <v>1050</v>
      </c>
      <c r="S163" t="s">
        <v>16</v>
      </c>
      <c r="T163" t="s">
        <v>471</v>
      </c>
      <c r="U163" t="s">
        <v>936</v>
      </c>
    </row>
    <row r="164" spans="1:44" x14ac:dyDescent="0.35">
      <c r="B164" t="s">
        <v>1051</v>
      </c>
      <c r="D164" t="s">
        <v>1052</v>
      </c>
      <c r="G164" t="s">
        <v>1053</v>
      </c>
      <c r="H164" t="s">
        <v>16</v>
      </c>
      <c r="I164" t="s">
        <v>299</v>
      </c>
    </row>
    <row r="165" spans="1:44" x14ac:dyDescent="0.35">
      <c r="G165" t="s">
        <v>1055</v>
      </c>
      <c r="H165" t="s">
        <v>16</v>
      </c>
      <c r="I165" t="s">
        <v>60</v>
      </c>
      <c r="Q165" t="s">
        <v>27</v>
      </c>
      <c r="R165" t="s">
        <v>1057</v>
      </c>
      <c r="S165" t="s">
        <v>691</v>
      </c>
      <c r="T165" t="s">
        <v>691</v>
      </c>
      <c r="U165" t="s">
        <v>22</v>
      </c>
    </row>
    <row r="166" spans="1:44" x14ac:dyDescent="0.35">
      <c r="G166" t="s">
        <v>1058</v>
      </c>
      <c r="H166" t="s">
        <v>16</v>
      </c>
      <c r="R166" t="s">
        <v>1059</v>
      </c>
      <c r="S166" t="s">
        <v>16</v>
      </c>
      <c r="T166" t="s">
        <v>1060</v>
      </c>
      <c r="AD166" t="s">
        <v>1061</v>
      </c>
      <c r="AE166" t="s">
        <v>1062</v>
      </c>
      <c r="AF166">
        <v>49</v>
      </c>
      <c r="AG166" t="s">
        <v>16</v>
      </c>
      <c r="AH166" t="s">
        <v>236</v>
      </c>
      <c r="AI166" t="s">
        <v>560</v>
      </c>
      <c r="AJ166" t="s">
        <v>66</v>
      </c>
      <c r="AL166" t="s">
        <v>1063</v>
      </c>
      <c r="AM166" t="s">
        <v>1064</v>
      </c>
      <c r="AN166">
        <v>32</v>
      </c>
      <c r="AO166" t="s">
        <v>16</v>
      </c>
      <c r="AP166" t="s">
        <v>1065</v>
      </c>
      <c r="AQ166" t="s">
        <v>560</v>
      </c>
      <c r="AR166" t="s">
        <v>66</v>
      </c>
    </row>
    <row r="167" spans="1:44" x14ac:dyDescent="0.35">
      <c r="R167" t="s">
        <v>1066</v>
      </c>
      <c r="S167" t="s">
        <v>16</v>
      </c>
      <c r="T167" t="s">
        <v>1067</v>
      </c>
      <c r="U167" t="s">
        <v>456</v>
      </c>
      <c r="AE167" t="s">
        <v>1068</v>
      </c>
      <c r="AF167">
        <v>49</v>
      </c>
      <c r="AG167" t="s">
        <v>16</v>
      </c>
      <c r="AH167" t="s">
        <v>1069</v>
      </c>
      <c r="AJ167" t="s">
        <v>66</v>
      </c>
      <c r="AM167" t="s">
        <v>1070</v>
      </c>
      <c r="AN167">
        <v>34</v>
      </c>
      <c r="AO167" t="s">
        <v>16</v>
      </c>
      <c r="AP167" t="s">
        <v>40</v>
      </c>
      <c r="AR167" t="s">
        <v>66</v>
      </c>
    </row>
    <row r="168" spans="1:44" x14ac:dyDescent="0.35">
      <c r="F168" t="s">
        <v>1071</v>
      </c>
      <c r="G168" t="s">
        <v>1072</v>
      </c>
      <c r="H168" t="s">
        <v>52</v>
      </c>
      <c r="I168" t="s">
        <v>861</v>
      </c>
      <c r="R168" t="s">
        <v>1073</v>
      </c>
      <c r="S168" t="s">
        <v>16</v>
      </c>
      <c r="T168" t="s">
        <v>1060</v>
      </c>
      <c r="AE168" t="s">
        <v>1074</v>
      </c>
      <c r="AF168">
        <v>20</v>
      </c>
      <c r="AG168" t="s">
        <v>345</v>
      </c>
      <c r="AH168" t="s">
        <v>1075</v>
      </c>
      <c r="AI168" t="s">
        <v>1076</v>
      </c>
      <c r="AJ168" t="s">
        <v>66</v>
      </c>
      <c r="AM168" t="s">
        <v>1077</v>
      </c>
      <c r="AN168">
        <v>2</v>
      </c>
      <c r="AO168" t="s">
        <v>16</v>
      </c>
      <c r="AP168" t="s">
        <v>40</v>
      </c>
      <c r="AR168" t="s">
        <v>66</v>
      </c>
    </row>
    <row r="169" spans="1:44" x14ac:dyDescent="0.35">
      <c r="R169" t="s">
        <v>1078</v>
      </c>
      <c r="S169" t="s">
        <v>16</v>
      </c>
      <c r="T169" t="s">
        <v>260</v>
      </c>
      <c r="U169" t="s">
        <v>22</v>
      </c>
      <c r="AE169" t="s">
        <v>1079</v>
      </c>
      <c r="AF169">
        <v>18</v>
      </c>
      <c r="AG169" t="s">
        <v>345</v>
      </c>
      <c r="AH169" t="s">
        <v>1075</v>
      </c>
      <c r="AI169" t="s">
        <v>1076</v>
      </c>
      <c r="AJ169" t="s">
        <v>66</v>
      </c>
      <c r="AM169" t="s">
        <v>1080</v>
      </c>
      <c r="AN169">
        <v>59</v>
      </c>
      <c r="AO169" t="s">
        <v>16</v>
      </c>
      <c r="AP169" t="s">
        <v>40</v>
      </c>
      <c r="AR169" t="s">
        <v>66</v>
      </c>
    </row>
    <row r="170" spans="1:44" x14ac:dyDescent="0.35">
      <c r="A170" t="s">
        <v>1081</v>
      </c>
      <c r="B170" t="s">
        <v>1082</v>
      </c>
      <c r="D170" t="s">
        <v>560</v>
      </c>
      <c r="F170" t="s">
        <v>1083</v>
      </c>
      <c r="G170" t="s">
        <v>1084</v>
      </c>
      <c r="H170" t="s">
        <v>52</v>
      </c>
      <c r="I170" t="s">
        <v>1085</v>
      </c>
      <c r="K170" t="s">
        <v>1086</v>
      </c>
      <c r="L170" t="s">
        <v>1087</v>
      </c>
      <c r="M170" t="s">
        <v>52</v>
      </c>
      <c r="N170" t="s">
        <v>1088</v>
      </c>
      <c r="O170" t="s">
        <v>1089</v>
      </c>
      <c r="R170" t="s">
        <v>1090</v>
      </c>
      <c r="S170" t="s">
        <v>16</v>
      </c>
      <c r="T170" t="s">
        <v>1060</v>
      </c>
      <c r="U170" t="s">
        <v>22</v>
      </c>
      <c r="AE170" t="s">
        <v>1091</v>
      </c>
      <c r="AF170">
        <v>15</v>
      </c>
      <c r="AG170" t="s">
        <v>158</v>
      </c>
      <c r="AH170" t="s">
        <v>1092</v>
      </c>
      <c r="AI170" t="s">
        <v>1076</v>
      </c>
      <c r="AJ170" t="s">
        <v>66</v>
      </c>
      <c r="AM170" t="s">
        <v>1093</v>
      </c>
      <c r="AN170">
        <v>19</v>
      </c>
      <c r="AO170" t="s">
        <v>16</v>
      </c>
      <c r="AP170" t="s">
        <v>486</v>
      </c>
      <c r="AQ170" t="s">
        <v>183</v>
      </c>
      <c r="AR170" t="s">
        <v>66</v>
      </c>
    </row>
    <row r="171" spans="1:44" x14ac:dyDescent="0.35">
      <c r="A171" t="s">
        <v>1094</v>
      </c>
      <c r="B171" t="s">
        <v>1095</v>
      </c>
      <c r="F171" t="s">
        <v>1096</v>
      </c>
      <c r="G171" t="s">
        <v>1097</v>
      </c>
      <c r="H171" t="s">
        <v>52</v>
      </c>
      <c r="K171" t="s">
        <v>1098</v>
      </c>
      <c r="L171" t="s">
        <v>1099</v>
      </c>
      <c r="M171" t="s">
        <v>16</v>
      </c>
      <c r="N171" t="s">
        <v>474</v>
      </c>
      <c r="O171" t="s">
        <v>60</v>
      </c>
      <c r="AE171" t="s">
        <v>1100</v>
      </c>
      <c r="AF171">
        <v>12</v>
      </c>
      <c r="AG171" t="s">
        <v>158</v>
      </c>
      <c r="AH171" t="s">
        <v>1092</v>
      </c>
      <c r="AJ171" t="s">
        <v>66</v>
      </c>
      <c r="AM171" t="s">
        <v>1101</v>
      </c>
      <c r="AN171">
        <v>15</v>
      </c>
      <c r="AO171" t="s">
        <v>20</v>
      </c>
      <c r="AP171" t="s">
        <v>21</v>
      </c>
      <c r="AQ171" t="s">
        <v>1102</v>
      </c>
      <c r="AR171" t="s">
        <v>66</v>
      </c>
    </row>
    <row r="172" spans="1:44" x14ac:dyDescent="0.35">
      <c r="A172" t="s">
        <v>1096</v>
      </c>
      <c r="B172" t="s">
        <v>1103</v>
      </c>
      <c r="G172" t="s">
        <v>1104</v>
      </c>
      <c r="H172" t="s">
        <v>16</v>
      </c>
      <c r="I172" t="s">
        <v>22</v>
      </c>
      <c r="L172" t="s">
        <v>1105</v>
      </c>
      <c r="M172" t="s">
        <v>16</v>
      </c>
      <c r="N172" t="s">
        <v>40</v>
      </c>
      <c r="O172" t="s">
        <v>60</v>
      </c>
      <c r="Q172" t="s">
        <v>1063</v>
      </c>
      <c r="R172" t="s">
        <v>1106</v>
      </c>
      <c r="S172" t="s">
        <v>16</v>
      </c>
      <c r="U172" t="s">
        <v>1107</v>
      </c>
      <c r="W172" t="s">
        <v>1063</v>
      </c>
      <c r="X172" t="s">
        <v>1108</v>
      </c>
      <c r="Y172">
        <v>60</v>
      </c>
      <c r="Z172" t="s">
        <v>16</v>
      </c>
      <c r="AA172" t="s">
        <v>1109</v>
      </c>
      <c r="AB172" t="s">
        <v>1110</v>
      </c>
      <c r="AE172" t="s">
        <v>1111</v>
      </c>
      <c r="AF172">
        <v>11</v>
      </c>
      <c r="AG172" t="s">
        <v>158</v>
      </c>
      <c r="AH172" t="s">
        <v>1092</v>
      </c>
      <c r="AJ172" t="s">
        <v>66</v>
      </c>
    </row>
    <row r="173" spans="1:44" x14ac:dyDescent="0.35">
      <c r="B173" t="s">
        <v>1112</v>
      </c>
      <c r="C173" t="s">
        <v>16</v>
      </c>
      <c r="D173" t="s">
        <v>586</v>
      </c>
      <c r="G173" t="s">
        <v>1113</v>
      </c>
      <c r="H173" t="s">
        <v>244</v>
      </c>
      <c r="I173" t="s">
        <v>1114</v>
      </c>
      <c r="L173" t="s">
        <v>1115</v>
      </c>
      <c r="M173" t="s">
        <v>16</v>
      </c>
      <c r="N173" t="s">
        <v>40</v>
      </c>
      <c r="O173" t="s">
        <v>60</v>
      </c>
      <c r="R173" t="s">
        <v>1116</v>
      </c>
      <c r="S173" t="s">
        <v>16</v>
      </c>
      <c r="X173" t="s">
        <v>1117</v>
      </c>
      <c r="Y173">
        <v>5</v>
      </c>
      <c r="Z173" t="s">
        <v>16</v>
      </c>
      <c r="AA173" t="s">
        <v>486</v>
      </c>
      <c r="AE173" t="s">
        <v>1118</v>
      </c>
      <c r="AF173">
        <v>9</v>
      </c>
      <c r="AG173" t="s">
        <v>16</v>
      </c>
      <c r="AH173" t="s">
        <v>236</v>
      </c>
      <c r="AJ173" t="s">
        <v>66</v>
      </c>
    </row>
    <row r="174" spans="1:44" x14ac:dyDescent="0.35">
      <c r="B174" t="s">
        <v>1119</v>
      </c>
      <c r="C174" t="s">
        <v>16</v>
      </c>
      <c r="D174" t="s">
        <v>219</v>
      </c>
      <c r="G174" t="s">
        <v>1120</v>
      </c>
      <c r="H174" t="s">
        <v>16</v>
      </c>
      <c r="I174" t="s">
        <v>1121</v>
      </c>
      <c r="L174" t="s">
        <v>1122</v>
      </c>
      <c r="M174" t="s">
        <v>16</v>
      </c>
      <c r="N174" t="s">
        <v>40</v>
      </c>
      <c r="R174" t="s">
        <v>1123</v>
      </c>
      <c r="S174" t="s">
        <v>16</v>
      </c>
      <c r="U174" t="s">
        <v>60</v>
      </c>
      <c r="X174" t="s">
        <v>1124</v>
      </c>
      <c r="Y174">
        <v>72</v>
      </c>
      <c r="Z174" t="s">
        <v>32</v>
      </c>
      <c r="AA174" t="s">
        <v>1125</v>
      </c>
      <c r="AE174" t="s">
        <v>1126</v>
      </c>
      <c r="AF174">
        <v>7</v>
      </c>
      <c r="AG174" t="s">
        <v>16</v>
      </c>
      <c r="AH174" t="s">
        <v>40</v>
      </c>
      <c r="AJ174" t="s">
        <v>66</v>
      </c>
    </row>
    <row r="175" spans="1:44" x14ac:dyDescent="0.35">
      <c r="L175" t="s">
        <v>1127</v>
      </c>
      <c r="M175" t="s">
        <v>52</v>
      </c>
      <c r="O175" t="s">
        <v>562</v>
      </c>
      <c r="R175" t="s">
        <v>1128</v>
      </c>
      <c r="S175" t="s">
        <v>16</v>
      </c>
      <c r="U175" t="s">
        <v>936</v>
      </c>
      <c r="X175" t="s">
        <v>1129</v>
      </c>
      <c r="Y175">
        <v>18</v>
      </c>
      <c r="Z175" t="s">
        <v>16</v>
      </c>
      <c r="AA175" t="s">
        <v>260</v>
      </c>
      <c r="AB175" t="s">
        <v>628</v>
      </c>
    </row>
    <row r="176" spans="1:44" x14ac:dyDescent="0.35">
      <c r="F176" t="s">
        <v>1130</v>
      </c>
      <c r="G176" t="s">
        <v>1131</v>
      </c>
      <c r="H176" t="s">
        <v>16</v>
      </c>
      <c r="I176" t="s">
        <v>22</v>
      </c>
      <c r="L176" t="s">
        <v>1132</v>
      </c>
      <c r="M176" t="s">
        <v>52</v>
      </c>
      <c r="O176" t="s">
        <v>562</v>
      </c>
      <c r="R176" t="s">
        <v>1133</v>
      </c>
      <c r="S176" t="s">
        <v>16</v>
      </c>
      <c r="U176" t="s">
        <v>936</v>
      </c>
      <c r="X176" t="s">
        <v>1134</v>
      </c>
      <c r="Y176">
        <v>55</v>
      </c>
      <c r="Z176" t="s">
        <v>145</v>
      </c>
      <c r="AA176" t="s">
        <v>1135</v>
      </c>
      <c r="AB176" t="s">
        <v>42</v>
      </c>
      <c r="AD176" t="s">
        <v>32</v>
      </c>
      <c r="AE176" t="s">
        <v>1136</v>
      </c>
      <c r="AF176">
        <v>70</v>
      </c>
      <c r="AI176" t="s">
        <v>1137</v>
      </c>
      <c r="AJ176" t="s">
        <v>66</v>
      </c>
    </row>
    <row r="177" spans="2:44" x14ac:dyDescent="0.35">
      <c r="G177" t="s">
        <v>1138</v>
      </c>
      <c r="H177" t="s">
        <v>16</v>
      </c>
      <c r="I177" t="s">
        <v>1139</v>
      </c>
      <c r="L177" t="s">
        <v>1140</v>
      </c>
      <c r="M177" t="s">
        <v>16</v>
      </c>
      <c r="N177" t="s">
        <v>260</v>
      </c>
      <c r="O177" t="s">
        <v>948</v>
      </c>
      <c r="R177" t="s">
        <v>1141</v>
      </c>
      <c r="S177" t="s">
        <v>16</v>
      </c>
      <c r="U177" t="s">
        <v>183</v>
      </c>
      <c r="X177" t="s">
        <v>1142</v>
      </c>
      <c r="Y177">
        <v>20</v>
      </c>
      <c r="Z177" t="s">
        <v>16</v>
      </c>
      <c r="AA177" t="s">
        <v>1143</v>
      </c>
      <c r="AB177" t="s">
        <v>42</v>
      </c>
    </row>
    <row r="178" spans="2:44" x14ac:dyDescent="0.35">
      <c r="G178" t="s">
        <v>1144</v>
      </c>
      <c r="H178" t="s">
        <v>190</v>
      </c>
      <c r="I178" t="s">
        <v>1145</v>
      </c>
      <c r="L178" t="s">
        <v>1146</v>
      </c>
      <c r="M178" t="s">
        <v>16</v>
      </c>
      <c r="N178" t="s">
        <v>474</v>
      </c>
      <c r="O178" t="s">
        <v>546</v>
      </c>
    </row>
    <row r="179" spans="2:44" x14ac:dyDescent="0.35">
      <c r="L179" t="s">
        <v>1147</v>
      </c>
      <c r="M179" t="s">
        <v>16</v>
      </c>
      <c r="N179" t="s">
        <v>474</v>
      </c>
      <c r="O179" t="s">
        <v>94</v>
      </c>
      <c r="U179" s="2">
        <f>COUNTIF(U2:U178,"?*")</f>
        <v>62</v>
      </c>
      <c r="W179" t="s">
        <v>558</v>
      </c>
      <c r="X179" t="s">
        <v>1148</v>
      </c>
      <c r="Y179">
        <v>66</v>
      </c>
      <c r="Z179" t="s">
        <v>133</v>
      </c>
      <c r="AA179" t="s">
        <v>1149</v>
      </c>
      <c r="AB179" t="s">
        <v>560</v>
      </c>
      <c r="AD179" t="s">
        <v>558</v>
      </c>
      <c r="AE179" t="s">
        <v>1148</v>
      </c>
      <c r="AF179">
        <v>76</v>
      </c>
      <c r="AG179" t="s">
        <v>1150</v>
      </c>
      <c r="AI179" t="s">
        <v>560</v>
      </c>
      <c r="AJ179" t="s">
        <v>66</v>
      </c>
      <c r="AK179" t="s">
        <v>6</v>
      </c>
      <c r="AL179" t="s">
        <v>558</v>
      </c>
      <c r="AM179" t="s">
        <v>1151</v>
      </c>
      <c r="AN179">
        <v>62</v>
      </c>
      <c r="AO179" t="s">
        <v>20</v>
      </c>
      <c r="AP179" t="s">
        <v>1152</v>
      </c>
      <c r="AQ179" t="s">
        <v>560</v>
      </c>
      <c r="AR179" t="s">
        <v>256</v>
      </c>
    </row>
    <row r="180" spans="2:44" x14ac:dyDescent="0.35">
      <c r="F180" t="s">
        <v>1153</v>
      </c>
      <c r="G180" t="s">
        <v>1154</v>
      </c>
      <c r="H180" t="s">
        <v>158</v>
      </c>
      <c r="I180" t="s">
        <v>22</v>
      </c>
      <c r="O180" s="2">
        <f>COUNTIF(O4:O179,"?*")</f>
        <v>69</v>
      </c>
      <c r="U180" s="2">
        <f>COUNTIF(U3:U179,"Scholar")</f>
        <v>8</v>
      </c>
      <c r="X180" t="s">
        <v>1155</v>
      </c>
      <c r="Y180">
        <v>59</v>
      </c>
      <c r="Z180" t="s">
        <v>345</v>
      </c>
      <c r="AA180" t="s">
        <v>1156</v>
      </c>
      <c r="AE180" t="s">
        <v>1155</v>
      </c>
      <c r="AF180">
        <v>69</v>
      </c>
      <c r="AG180" t="s">
        <v>345</v>
      </c>
      <c r="AH180" t="s">
        <v>1157</v>
      </c>
      <c r="AJ180" t="s">
        <v>66</v>
      </c>
      <c r="AK180" t="s">
        <v>6</v>
      </c>
      <c r="AM180" t="s">
        <v>1158</v>
      </c>
      <c r="AN180">
        <v>51</v>
      </c>
      <c r="AP180" t="s">
        <v>1159</v>
      </c>
      <c r="AQ180" t="s">
        <v>1160</v>
      </c>
      <c r="AR180" t="s">
        <v>256</v>
      </c>
    </row>
    <row r="181" spans="2:44" x14ac:dyDescent="0.35">
      <c r="G181" t="s">
        <v>1161</v>
      </c>
      <c r="H181" t="s">
        <v>16</v>
      </c>
      <c r="O181" s="2">
        <f>COUNTIF(O4:O180,"Scholar")</f>
        <v>17</v>
      </c>
      <c r="X181" t="s">
        <v>1155</v>
      </c>
      <c r="Y181">
        <v>18</v>
      </c>
      <c r="Z181" t="s">
        <v>16</v>
      </c>
      <c r="AA181" t="s">
        <v>40</v>
      </c>
      <c r="AE181" t="s">
        <v>1162</v>
      </c>
      <c r="AF181">
        <v>30</v>
      </c>
      <c r="AI181" t="s">
        <v>42</v>
      </c>
      <c r="AJ181" t="s">
        <v>66</v>
      </c>
      <c r="AM181" t="s">
        <v>1163</v>
      </c>
      <c r="AN181">
        <v>13</v>
      </c>
      <c r="AO181" t="s">
        <v>20</v>
      </c>
      <c r="AP181" t="s">
        <v>1152</v>
      </c>
      <c r="AQ181" t="s">
        <v>270</v>
      </c>
      <c r="AR181" t="s">
        <v>66</v>
      </c>
    </row>
    <row r="182" spans="2:44" x14ac:dyDescent="0.35">
      <c r="G182" t="s">
        <v>1164</v>
      </c>
      <c r="H182" t="s">
        <v>16</v>
      </c>
      <c r="I182" t="s">
        <v>196</v>
      </c>
      <c r="L182" s="2" t="s">
        <v>1261</v>
      </c>
      <c r="M182" s="2">
        <f>COUNTIF(L4:L179,"?*")</f>
        <v>94</v>
      </c>
      <c r="X182" t="s">
        <v>1165</v>
      </c>
      <c r="Y182">
        <v>14</v>
      </c>
      <c r="Z182" t="s">
        <v>16</v>
      </c>
      <c r="AA182" t="s">
        <v>40</v>
      </c>
      <c r="AB182" t="s">
        <v>60</v>
      </c>
    </row>
    <row r="183" spans="2:44" x14ac:dyDescent="0.35">
      <c r="X183" t="s">
        <v>1166</v>
      </c>
      <c r="Y183">
        <v>19</v>
      </c>
      <c r="Z183" t="s">
        <v>16</v>
      </c>
      <c r="AA183" t="s">
        <v>40</v>
      </c>
      <c r="AB183" t="s">
        <v>42</v>
      </c>
    </row>
    <row r="184" spans="2:44" x14ac:dyDescent="0.35">
      <c r="F184" t="s">
        <v>1167</v>
      </c>
      <c r="G184" t="s">
        <v>1168</v>
      </c>
      <c r="H184" s="6" t="s">
        <v>72</v>
      </c>
      <c r="I184" t="s">
        <v>22</v>
      </c>
      <c r="L184" s="2" t="s">
        <v>40</v>
      </c>
      <c r="M184" s="2">
        <f>COUNTIF(N4:N179,"Llanvapley")</f>
        <v>21</v>
      </c>
      <c r="N184" s="7">
        <f>SUM(M184/$M$182*100)</f>
        <v>22.340425531914892</v>
      </c>
      <c r="AL184" t="s">
        <v>1169</v>
      </c>
      <c r="AM184" t="s">
        <v>1170</v>
      </c>
      <c r="AN184">
        <v>58</v>
      </c>
      <c r="AO184" t="s">
        <v>345</v>
      </c>
      <c r="AP184" t="s">
        <v>1171</v>
      </c>
      <c r="AQ184" t="s">
        <v>560</v>
      </c>
      <c r="AR184" t="s">
        <v>66</v>
      </c>
    </row>
    <row r="185" spans="2:44" x14ac:dyDescent="0.35">
      <c r="G185" t="s">
        <v>1172</v>
      </c>
      <c r="H185" t="s">
        <v>16</v>
      </c>
      <c r="L185" s="2" t="s">
        <v>260</v>
      </c>
      <c r="M185" s="2">
        <f>COUNTIF(N5:N180,"Llantilio Crossenny")</f>
        <v>9</v>
      </c>
      <c r="N185" s="7">
        <f>SUM(M185/$M$182*100)</f>
        <v>9.5744680851063837</v>
      </c>
      <c r="Q185" t="s">
        <v>1173</v>
      </c>
      <c r="R185" t="s">
        <v>1174</v>
      </c>
      <c r="S185" t="s">
        <v>16</v>
      </c>
      <c r="T185" t="s">
        <v>64</v>
      </c>
      <c r="U185" t="s">
        <v>846</v>
      </c>
      <c r="W185" t="s">
        <v>1173</v>
      </c>
      <c r="X185" t="s">
        <v>1175</v>
      </c>
      <c r="Y185">
        <v>58</v>
      </c>
      <c r="Z185" t="s">
        <v>16</v>
      </c>
      <c r="AA185" t="s">
        <v>409</v>
      </c>
      <c r="AB185" t="s">
        <v>1176</v>
      </c>
      <c r="AL185" t="s">
        <v>1177</v>
      </c>
      <c r="AM185" t="s">
        <v>1178</v>
      </c>
      <c r="AN185">
        <v>24</v>
      </c>
      <c r="AO185" t="s">
        <v>16</v>
      </c>
      <c r="AP185" t="s">
        <v>40</v>
      </c>
      <c r="AQ185" t="s">
        <v>613</v>
      </c>
      <c r="AR185" t="s">
        <v>66</v>
      </c>
    </row>
    <row r="186" spans="2:44" x14ac:dyDescent="0.35">
      <c r="L186" s="2"/>
      <c r="M186" s="2"/>
      <c r="N186" s="2"/>
      <c r="R186" t="s">
        <v>1179</v>
      </c>
      <c r="S186" t="s">
        <v>16</v>
      </c>
      <c r="T186" t="s">
        <v>409</v>
      </c>
      <c r="X186" t="s">
        <v>1180</v>
      </c>
      <c r="Y186">
        <v>28</v>
      </c>
      <c r="Z186" t="s">
        <v>16</v>
      </c>
      <c r="AA186" t="s">
        <v>260</v>
      </c>
      <c r="AM186" t="s">
        <v>1181</v>
      </c>
      <c r="AN186">
        <v>19</v>
      </c>
      <c r="AO186" t="s">
        <v>16</v>
      </c>
      <c r="AP186" t="s">
        <v>1182</v>
      </c>
      <c r="AR186" t="s">
        <v>66</v>
      </c>
    </row>
    <row r="187" spans="2:44" x14ac:dyDescent="0.35">
      <c r="B187" s="2" t="s">
        <v>1262</v>
      </c>
      <c r="C187" s="2">
        <f>COUNTIF(B3:B174,"?*")</f>
        <v>125</v>
      </c>
      <c r="D187" s="2">
        <f>COUNTIF(C4:C174,"?*")</f>
        <v>86</v>
      </c>
      <c r="L187" s="2" t="s">
        <v>1277</v>
      </c>
      <c r="M187" s="2">
        <f>COUNTIF(M4:M180,"Mon")</f>
        <v>60</v>
      </c>
      <c r="N187" s="7">
        <f>SUM(M187/$M$182*100)</f>
        <v>63.829787234042556</v>
      </c>
      <c r="R187" t="s">
        <v>1183</v>
      </c>
      <c r="S187" t="s">
        <v>16</v>
      </c>
      <c r="T187" t="s">
        <v>99</v>
      </c>
      <c r="U187" t="s">
        <v>1121</v>
      </c>
      <c r="X187" t="s">
        <v>1184</v>
      </c>
      <c r="Y187">
        <v>13</v>
      </c>
      <c r="Z187" t="s">
        <v>152</v>
      </c>
      <c r="AA187" t="s">
        <v>152</v>
      </c>
      <c r="AB187" t="s">
        <v>60</v>
      </c>
      <c r="AM187" t="s">
        <v>1185</v>
      </c>
      <c r="AN187">
        <v>17</v>
      </c>
      <c r="AO187" t="s">
        <v>16</v>
      </c>
      <c r="AP187" t="s">
        <v>1182</v>
      </c>
      <c r="AQ187" t="s">
        <v>613</v>
      </c>
      <c r="AR187" t="s">
        <v>66</v>
      </c>
    </row>
    <row r="188" spans="2:44" x14ac:dyDescent="0.35">
      <c r="B188" s="2" t="s">
        <v>1263</v>
      </c>
      <c r="C188" s="2">
        <f>COUNTIF(C3:C174,"Mon")</f>
        <v>83</v>
      </c>
      <c r="D188" s="2">
        <f>COUNTIF(D11:D187,"Scholar")</f>
        <v>0</v>
      </c>
      <c r="F188" t="s">
        <v>1186</v>
      </c>
      <c r="G188" t="s">
        <v>1187</v>
      </c>
      <c r="H188" t="s">
        <v>16</v>
      </c>
      <c r="I188" t="s">
        <v>280</v>
      </c>
      <c r="R188" t="s">
        <v>1188</v>
      </c>
      <c r="S188" t="s">
        <v>16</v>
      </c>
      <c r="T188" t="s">
        <v>99</v>
      </c>
      <c r="X188" t="s">
        <v>1189</v>
      </c>
      <c r="Y188">
        <v>11</v>
      </c>
      <c r="Z188" t="s">
        <v>152</v>
      </c>
      <c r="AA188" t="s">
        <v>152</v>
      </c>
      <c r="AB188" t="s">
        <v>60</v>
      </c>
      <c r="AM188" t="s">
        <v>1190</v>
      </c>
      <c r="AN188">
        <v>15</v>
      </c>
      <c r="AO188" t="s">
        <v>16</v>
      </c>
      <c r="AP188" t="s">
        <v>1182</v>
      </c>
      <c r="AR188" t="s">
        <v>66</v>
      </c>
    </row>
    <row r="189" spans="2:44" x14ac:dyDescent="0.35">
      <c r="B189" s="2" t="s">
        <v>1264</v>
      </c>
      <c r="C189" s="2">
        <f>SUM(C188/C187*100)</f>
        <v>66.400000000000006</v>
      </c>
      <c r="G189" t="s">
        <v>1191</v>
      </c>
      <c r="H189" t="s">
        <v>52</v>
      </c>
      <c r="I189" t="s">
        <v>1192</v>
      </c>
      <c r="R189" t="s">
        <v>1193</v>
      </c>
      <c r="S189" t="s">
        <v>16</v>
      </c>
      <c r="T189" t="s">
        <v>40</v>
      </c>
    </row>
    <row r="190" spans="2:44" x14ac:dyDescent="0.35">
      <c r="G190" t="s">
        <v>1194</v>
      </c>
      <c r="H190" t="s">
        <v>16</v>
      </c>
      <c r="I190" t="s">
        <v>60</v>
      </c>
      <c r="L190" t="s">
        <v>1331</v>
      </c>
      <c r="W190" t="s">
        <v>1195</v>
      </c>
      <c r="X190" t="s">
        <v>1196</v>
      </c>
      <c r="Y190">
        <v>28</v>
      </c>
      <c r="Z190" t="s">
        <v>16</v>
      </c>
      <c r="AA190" t="s">
        <v>801</v>
      </c>
      <c r="AB190" t="s">
        <v>1197</v>
      </c>
      <c r="AD190" t="s">
        <v>1198</v>
      </c>
      <c r="AE190" t="s">
        <v>1199</v>
      </c>
      <c r="AF190">
        <v>28</v>
      </c>
      <c r="AG190" t="s">
        <v>16</v>
      </c>
      <c r="AH190" t="s">
        <v>99</v>
      </c>
      <c r="AI190" t="s">
        <v>560</v>
      </c>
      <c r="AJ190" t="s">
        <v>66</v>
      </c>
    </row>
    <row r="191" spans="2:44" x14ac:dyDescent="0.35">
      <c r="G191" t="s">
        <v>1200</v>
      </c>
      <c r="H191" t="s">
        <v>16</v>
      </c>
      <c r="I191" t="s">
        <v>60</v>
      </c>
      <c r="X191" t="s">
        <v>1201</v>
      </c>
      <c r="Y191">
        <v>28</v>
      </c>
      <c r="Z191" t="s">
        <v>16</v>
      </c>
      <c r="AA191" t="s">
        <v>1202</v>
      </c>
      <c r="AB191" t="s">
        <v>905</v>
      </c>
      <c r="AE191" t="s">
        <v>1203</v>
      </c>
      <c r="AF191">
        <v>26</v>
      </c>
      <c r="AG191" t="s">
        <v>16</v>
      </c>
      <c r="AH191" t="s">
        <v>99</v>
      </c>
      <c r="AJ191" t="s">
        <v>66</v>
      </c>
    </row>
    <row r="192" spans="2:44" x14ac:dyDescent="0.35">
      <c r="G192" t="s">
        <v>1204</v>
      </c>
      <c r="H192" t="s">
        <v>16</v>
      </c>
      <c r="I192" t="s">
        <v>1205</v>
      </c>
      <c r="Q192" t="s">
        <v>1206</v>
      </c>
      <c r="R192" t="s">
        <v>1207</v>
      </c>
      <c r="S192" t="s">
        <v>16</v>
      </c>
      <c r="T192" t="s">
        <v>99</v>
      </c>
      <c r="U192" t="s">
        <v>1208</v>
      </c>
      <c r="AE192" t="s">
        <v>1209</v>
      </c>
      <c r="AF192">
        <v>30</v>
      </c>
      <c r="AG192" t="s">
        <v>16</v>
      </c>
      <c r="AH192" t="s">
        <v>409</v>
      </c>
      <c r="AI192" t="s">
        <v>1210</v>
      </c>
      <c r="AJ192" t="s">
        <v>66</v>
      </c>
    </row>
    <row r="193" spans="2:44" x14ac:dyDescent="0.35">
      <c r="B193" t="s">
        <v>1332</v>
      </c>
      <c r="G193" t="s">
        <v>1211</v>
      </c>
      <c r="H193" t="s">
        <v>16</v>
      </c>
      <c r="I193" t="s">
        <v>1205</v>
      </c>
      <c r="R193" t="s">
        <v>1212</v>
      </c>
      <c r="S193" t="s">
        <v>16</v>
      </c>
      <c r="T193" t="s">
        <v>40</v>
      </c>
      <c r="U193" t="s">
        <v>1213</v>
      </c>
    </row>
    <row r="194" spans="2:44" x14ac:dyDescent="0.35">
      <c r="G194" t="s">
        <v>1214</v>
      </c>
      <c r="H194" t="s">
        <v>244</v>
      </c>
      <c r="I194" t="s">
        <v>32</v>
      </c>
    </row>
    <row r="195" spans="2:44" x14ac:dyDescent="0.35">
      <c r="H195" s="2"/>
      <c r="Q195" t="s">
        <v>1215</v>
      </c>
      <c r="R195" t="s">
        <v>1216</v>
      </c>
      <c r="S195" t="s">
        <v>16</v>
      </c>
      <c r="T195" t="s">
        <v>486</v>
      </c>
      <c r="U195" t="s">
        <v>1217</v>
      </c>
    </row>
    <row r="196" spans="2:44" x14ac:dyDescent="0.35">
      <c r="G196" s="2" t="s">
        <v>1261</v>
      </c>
      <c r="H196" s="2">
        <f>COUNTIF(G4:G194,"?*")</f>
        <v>136</v>
      </c>
      <c r="I196" s="2">
        <f>COUNTIF(H4:H183,"?*")</f>
        <v>127</v>
      </c>
      <c r="R196" t="s">
        <v>1218</v>
      </c>
      <c r="S196" t="s">
        <v>72</v>
      </c>
      <c r="T196" t="s">
        <v>678</v>
      </c>
      <c r="AL196" t="s">
        <v>469</v>
      </c>
      <c r="AM196" t="s">
        <v>1219</v>
      </c>
      <c r="AN196">
        <v>23</v>
      </c>
      <c r="AO196" t="s">
        <v>345</v>
      </c>
      <c r="AP196" t="s">
        <v>1220</v>
      </c>
      <c r="AQ196" t="s">
        <v>1221</v>
      </c>
      <c r="AR196" t="s">
        <v>66</v>
      </c>
    </row>
    <row r="197" spans="2:44" x14ac:dyDescent="0.35">
      <c r="I197" s="2">
        <f>COUNTIF(I20:I196,"Scholar")</f>
        <v>9</v>
      </c>
      <c r="R197" t="s">
        <v>1222</v>
      </c>
      <c r="S197" t="s">
        <v>16</v>
      </c>
      <c r="T197" t="s">
        <v>486</v>
      </c>
      <c r="AM197" t="s">
        <v>800</v>
      </c>
      <c r="AN197">
        <v>23</v>
      </c>
      <c r="AO197" t="s">
        <v>16</v>
      </c>
      <c r="AP197" t="s">
        <v>260</v>
      </c>
      <c r="AR197" t="s">
        <v>66</v>
      </c>
    </row>
    <row r="198" spans="2:44" x14ac:dyDescent="0.35">
      <c r="H198" t="s">
        <v>1265</v>
      </c>
      <c r="I198" t="s">
        <v>1266</v>
      </c>
      <c r="R198" t="s">
        <v>1223</v>
      </c>
      <c r="S198" t="s">
        <v>16</v>
      </c>
      <c r="T198" t="s">
        <v>40</v>
      </c>
      <c r="W198" t="s">
        <v>469</v>
      </c>
      <c r="X198" t="s">
        <v>1224</v>
      </c>
      <c r="Y198">
        <v>27</v>
      </c>
      <c r="Z198" t="s">
        <v>16</v>
      </c>
      <c r="AA198" t="s">
        <v>25</v>
      </c>
      <c r="AB198" t="s">
        <v>1225</v>
      </c>
      <c r="AD198" t="s">
        <v>469</v>
      </c>
      <c r="AE198" t="s">
        <v>1170</v>
      </c>
      <c r="AF198">
        <v>49</v>
      </c>
      <c r="AG198" t="s">
        <v>345</v>
      </c>
      <c r="AH198" t="s">
        <v>1226</v>
      </c>
      <c r="AI198" t="s">
        <v>560</v>
      </c>
      <c r="AJ198" t="s">
        <v>66</v>
      </c>
      <c r="AM198" t="s">
        <v>1227</v>
      </c>
      <c r="AN198">
        <v>1</v>
      </c>
      <c r="AO198" t="s">
        <v>16</v>
      </c>
      <c r="AP198" t="s">
        <v>40</v>
      </c>
    </row>
    <row r="199" spans="2:44" x14ac:dyDescent="0.35">
      <c r="G199" s="2" t="s">
        <v>1274</v>
      </c>
      <c r="H199" s="2">
        <f>COUNTIF(H3:H195,"Mon")</f>
        <v>105</v>
      </c>
      <c r="I199" s="4">
        <f t="shared" ref="I199:I211" si="0">SUM($H199/$H$196*100)</f>
        <v>77.205882352941174</v>
      </c>
      <c r="R199" t="s">
        <v>1228</v>
      </c>
      <c r="S199" t="s">
        <v>152</v>
      </c>
      <c r="T199" t="s">
        <v>152</v>
      </c>
      <c r="U199" t="s">
        <v>1229</v>
      </c>
      <c r="X199" t="s">
        <v>1230</v>
      </c>
      <c r="Y199">
        <v>32</v>
      </c>
      <c r="Z199" t="s">
        <v>16</v>
      </c>
      <c r="AA199" t="s">
        <v>700</v>
      </c>
      <c r="AE199" t="s">
        <v>1231</v>
      </c>
      <c r="AF199">
        <v>47</v>
      </c>
      <c r="AG199" t="s">
        <v>16</v>
      </c>
      <c r="AH199" t="s">
        <v>273</v>
      </c>
      <c r="AJ199" t="s">
        <v>66</v>
      </c>
    </row>
    <row r="200" spans="2:44" x14ac:dyDescent="0.35">
      <c r="G200" s="2" t="s">
        <v>1267</v>
      </c>
      <c r="H200" s="2">
        <f>COUNTIF(H3:H199,"Breconshire")</f>
        <v>10</v>
      </c>
      <c r="I200" s="4">
        <f t="shared" si="0"/>
        <v>7.3529411764705888</v>
      </c>
      <c r="X200" t="s">
        <v>1232</v>
      </c>
      <c r="Y200">
        <v>14</v>
      </c>
      <c r="Z200" t="s">
        <v>16</v>
      </c>
      <c r="AA200" t="s">
        <v>1233</v>
      </c>
      <c r="AB200" t="s">
        <v>1282</v>
      </c>
      <c r="AE200" t="s">
        <v>1170</v>
      </c>
      <c r="AF200">
        <v>20</v>
      </c>
      <c r="AG200" t="s">
        <v>345</v>
      </c>
      <c r="AH200" t="s">
        <v>1234</v>
      </c>
      <c r="AI200" t="s">
        <v>613</v>
      </c>
      <c r="AJ200" t="s">
        <v>66</v>
      </c>
    </row>
    <row r="201" spans="2:44" x14ac:dyDescent="0.35">
      <c r="G201" s="2" t="s">
        <v>1268</v>
      </c>
      <c r="H201" s="2">
        <f>COUNTIF(H4:H197,"Herefords")</f>
        <v>5</v>
      </c>
      <c r="I201" s="4">
        <f t="shared" si="0"/>
        <v>3.6764705882352944</v>
      </c>
      <c r="Q201" t="s">
        <v>792</v>
      </c>
      <c r="R201" t="s">
        <v>1235</v>
      </c>
      <c r="S201" t="s">
        <v>133</v>
      </c>
      <c r="U201" t="s">
        <v>1236</v>
      </c>
      <c r="X201" t="s">
        <v>800</v>
      </c>
      <c r="Y201">
        <v>76</v>
      </c>
      <c r="Z201" t="s">
        <v>20</v>
      </c>
      <c r="AA201" t="s">
        <v>471</v>
      </c>
      <c r="AB201" t="s">
        <v>1283</v>
      </c>
      <c r="AE201" t="s">
        <v>1237</v>
      </c>
      <c r="AF201">
        <v>11</v>
      </c>
      <c r="AG201" t="s">
        <v>16</v>
      </c>
      <c r="AH201" t="s">
        <v>417</v>
      </c>
      <c r="AI201" t="s">
        <v>60</v>
      </c>
      <c r="AJ201" t="s">
        <v>66</v>
      </c>
    </row>
    <row r="202" spans="2:44" x14ac:dyDescent="0.35">
      <c r="G202" s="2" t="s">
        <v>1269</v>
      </c>
      <c r="H202" s="2">
        <f>COUNTIF(H5:H197,"Cardiganshire")</f>
        <v>3</v>
      </c>
      <c r="I202" s="4">
        <f t="shared" si="0"/>
        <v>2.2058823529411766</v>
      </c>
      <c r="R202" t="s">
        <v>1238</v>
      </c>
      <c r="S202" t="s">
        <v>72</v>
      </c>
      <c r="X202" t="s">
        <v>1239</v>
      </c>
      <c r="Y202">
        <v>58</v>
      </c>
      <c r="Z202" t="s">
        <v>16</v>
      </c>
      <c r="AA202" t="s">
        <v>1240</v>
      </c>
      <c r="AB202" t="s">
        <v>628</v>
      </c>
      <c r="AE202" t="s">
        <v>1241</v>
      </c>
      <c r="AF202">
        <v>9</v>
      </c>
      <c r="AG202" t="s">
        <v>16</v>
      </c>
      <c r="AH202" t="s">
        <v>417</v>
      </c>
      <c r="AI202" t="s">
        <v>60</v>
      </c>
      <c r="AJ202" t="s">
        <v>66</v>
      </c>
    </row>
    <row r="203" spans="2:44" x14ac:dyDescent="0.35">
      <c r="G203" s="2" t="s">
        <v>1271</v>
      </c>
      <c r="H203" s="2">
        <f>COUNTIF(H7:H201,"Gloucs")</f>
        <v>3</v>
      </c>
      <c r="I203" s="4">
        <f t="shared" si="0"/>
        <v>2.2058823529411766</v>
      </c>
      <c r="R203" t="s">
        <v>1242</v>
      </c>
      <c r="S203" t="s">
        <v>16</v>
      </c>
      <c r="T203" t="s">
        <v>465</v>
      </c>
      <c r="AE203" t="s">
        <v>1243</v>
      </c>
      <c r="AF203">
        <v>7</v>
      </c>
      <c r="AG203" t="s">
        <v>16</v>
      </c>
      <c r="AH203" t="s">
        <v>417</v>
      </c>
      <c r="AI203" t="s">
        <v>60</v>
      </c>
      <c r="AJ203" t="s">
        <v>66</v>
      </c>
    </row>
    <row r="204" spans="2:44" x14ac:dyDescent="0.35">
      <c r="G204" s="2" t="s">
        <v>244</v>
      </c>
      <c r="H204" s="2">
        <f>COUNTIF(H8:H202,"Radnorshire")</f>
        <v>3</v>
      </c>
      <c r="I204" s="4">
        <f t="shared" si="0"/>
        <v>2.2058823529411766</v>
      </c>
      <c r="R204" t="s">
        <v>1244</v>
      </c>
      <c r="S204" t="s">
        <v>16</v>
      </c>
      <c r="T204" t="s">
        <v>40</v>
      </c>
      <c r="AE204" t="s">
        <v>1245</v>
      </c>
      <c r="AF204">
        <v>5</v>
      </c>
      <c r="AG204" t="s">
        <v>16</v>
      </c>
      <c r="AH204" t="s">
        <v>417</v>
      </c>
      <c r="AI204" t="s">
        <v>60</v>
      </c>
      <c r="AJ204" t="s">
        <v>66</v>
      </c>
    </row>
    <row r="205" spans="2:44" x14ac:dyDescent="0.35">
      <c r="G205" s="2" t="s">
        <v>1270</v>
      </c>
      <c r="H205" s="2">
        <f>COUNTIF(H8:H202,"Carmarthenshire")</f>
        <v>1</v>
      </c>
      <c r="I205" s="4">
        <f t="shared" si="0"/>
        <v>0.73529411764705876</v>
      </c>
      <c r="R205" t="s">
        <v>1246</v>
      </c>
      <c r="S205" t="s">
        <v>16</v>
      </c>
      <c r="T205" t="s">
        <v>40</v>
      </c>
      <c r="W205" t="s">
        <v>1206</v>
      </c>
      <c r="X205" t="s">
        <v>1247</v>
      </c>
      <c r="Y205">
        <v>47</v>
      </c>
      <c r="Z205" t="s">
        <v>16</v>
      </c>
      <c r="AA205" t="s">
        <v>40</v>
      </c>
      <c r="AB205" t="s">
        <v>1248</v>
      </c>
      <c r="AL205" t="s">
        <v>1206</v>
      </c>
      <c r="AM205" t="s">
        <v>1249</v>
      </c>
      <c r="AN205">
        <v>48</v>
      </c>
      <c r="AO205" t="s">
        <v>16</v>
      </c>
      <c r="AP205" t="s">
        <v>78</v>
      </c>
      <c r="AQ205" t="s">
        <v>508</v>
      </c>
      <c r="AR205" t="s">
        <v>66</v>
      </c>
    </row>
    <row r="206" spans="2:44" x14ac:dyDescent="0.35">
      <c r="G206" s="2" t="s">
        <v>190</v>
      </c>
      <c r="H206">
        <v>1</v>
      </c>
      <c r="I206" s="4">
        <f t="shared" si="0"/>
        <v>0.73529411764705876</v>
      </c>
      <c r="R206" t="s">
        <v>1250</v>
      </c>
      <c r="S206" t="s">
        <v>244</v>
      </c>
      <c r="U206" t="s">
        <v>1251</v>
      </c>
      <c r="X206" t="s">
        <v>384</v>
      </c>
      <c r="Y206">
        <v>39</v>
      </c>
      <c r="Z206" t="s">
        <v>16</v>
      </c>
      <c r="AA206" t="s">
        <v>752</v>
      </c>
      <c r="AD206" t="s">
        <v>1296</v>
      </c>
      <c r="AE206" s="2">
        <f>COUNTIF(AE4:AE204,"?*")</f>
        <v>113</v>
      </c>
      <c r="AG206" s="2">
        <f t="shared" ref="AG206:AH206" si="1">COUNTIF(AG4:AG204,"?*")</f>
        <v>111</v>
      </c>
      <c r="AH206" s="2">
        <f t="shared" si="1"/>
        <v>110</v>
      </c>
      <c r="AI206" s="2">
        <f>COUNTIF(AI4:AI205,"?*")</f>
        <v>49</v>
      </c>
      <c r="AM206" t="s">
        <v>1252</v>
      </c>
      <c r="AN206">
        <v>45</v>
      </c>
      <c r="AO206" t="s">
        <v>16</v>
      </c>
      <c r="AP206" t="s">
        <v>40</v>
      </c>
      <c r="AQ206" t="s">
        <v>628</v>
      </c>
      <c r="AR206" t="s">
        <v>66</v>
      </c>
    </row>
    <row r="207" spans="2:44" x14ac:dyDescent="0.35">
      <c r="G207" s="2" t="s">
        <v>871</v>
      </c>
      <c r="H207">
        <v>1</v>
      </c>
      <c r="I207" s="4">
        <f t="shared" si="0"/>
        <v>0.73529411764705876</v>
      </c>
      <c r="U207" s="2">
        <f>COUNTIF(U4:U206,"?*")</f>
        <v>69</v>
      </c>
      <c r="X207" t="s">
        <v>1253</v>
      </c>
      <c r="Y207">
        <v>19</v>
      </c>
      <c r="Z207" t="s">
        <v>16</v>
      </c>
      <c r="AA207" t="s">
        <v>40</v>
      </c>
      <c r="AI207" s="2">
        <f>COUNTIF(AI30:AI206,"Scholar")</f>
        <v>5</v>
      </c>
      <c r="AM207" t="s">
        <v>1254</v>
      </c>
      <c r="AN207">
        <v>2</v>
      </c>
      <c r="AO207" t="s">
        <v>16</v>
      </c>
      <c r="AP207" t="s">
        <v>40</v>
      </c>
      <c r="AR207" t="s">
        <v>66</v>
      </c>
    </row>
    <row r="208" spans="2:44" x14ac:dyDescent="0.35">
      <c r="G208" s="2" t="s">
        <v>531</v>
      </c>
      <c r="H208">
        <v>1</v>
      </c>
      <c r="I208" s="4">
        <f t="shared" si="0"/>
        <v>0.73529411764705876</v>
      </c>
      <c r="U208" s="2">
        <f>COUNTIF(U31:U207,"Scholar")</f>
        <v>8</v>
      </c>
      <c r="X208" t="s">
        <v>81</v>
      </c>
      <c r="Y208">
        <v>15</v>
      </c>
      <c r="Z208" t="s">
        <v>16</v>
      </c>
      <c r="AA208" t="s">
        <v>260</v>
      </c>
      <c r="AB208" t="s">
        <v>613</v>
      </c>
      <c r="AD208" t="s">
        <v>40</v>
      </c>
      <c r="AE208" s="2">
        <f>COUNTIF($AH$4:$AH$204,"Llanvapley")</f>
        <v>35</v>
      </c>
      <c r="AF208" s="8">
        <f>SUM(AE208/$AE$206*100)</f>
        <v>30.973451327433626</v>
      </c>
      <c r="AM208" t="s">
        <v>240</v>
      </c>
      <c r="AN208">
        <v>75</v>
      </c>
      <c r="AO208" t="s">
        <v>16</v>
      </c>
      <c r="AP208" t="s">
        <v>1255</v>
      </c>
      <c r="AR208" t="s">
        <v>66</v>
      </c>
    </row>
    <row r="209" spans="7:45" x14ac:dyDescent="0.35">
      <c r="G209" s="2" t="s">
        <v>210</v>
      </c>
      <c r="H209">
        <v>1</v>
      </c>
      <c r="I209" s="4">
        <f t="shared" si="0"/>
        <v>0.73529411764705876</v>
      </c>
      <c r="R209" s="2" t="s">
        <v>1276</v>
      </c>
      <c r="S209" s="2">
        <f>COUNTIF(S4:S206,"?*")</f>
        <v>127</v>
      </c>
      <c r="T209" t="s">
        <v>1292</v>
      </c>
      <c r="X209" t="s">
        <v>1256</v>
      </c>
      <c r="Y209">
        <v>11</v>
      </c>
      <c r="Z209" t="s">
        <v>16</v>
      </c>
      <c r="AA209" t="s">
        <v>752</v>
      </c>
      <c r="AB209" t="s">
        <v>60</v>
      </c>
      <c r="AD209" s="2" t="s">
        <v>260</v>
      </c>
      <c r="AE209" s="2">
        <f>COUNTIF($AH$4:$AH$204,"Llantilio Crossenny")</f>
        <v>2</v>
      </c>
      <c r="AF209" s="8">
        <f t="shared" ref="AF209:AF211" si="2">SUM(AE209/$AE$206*100)</f>
        <v>1.7699115044247788</v>
      </c>
    </row>
    <row r="210" spans="7:45" x14ac:dyDescent="0.35">
      <c r="G210" s="2" t="s">
        <v>172</v>
      </c>
      <c r="H210">
        <v>1</v>
      </c>
      <c r="I210" s="4">
        <f t="shared" si="0"/>
        <v>0.73529411764705876</v>
      </c>
      <c r="R210" s="2" t="s">
        <v>1278</v>
      </c>
      <c r="S210" s="2">
        <f>COUNTIF(T4:T206,"?*")</f>
        <v>109</v>
      </c>
      <c r="T210" s="2"/>
      <c r="X210" t="s">
        <v>1257</v>
      </c>
      <c r="Y210">
        <v>9</v>
      </c>
      <c r="Z210" t="s">
        <v>16</v>
      </c>
      <c r="AA210" t="s">
        <v>752</v>
      </c>
      <c r="AB210" t="s">
        <v>60</v>
      </c>
      <c r="AD210" s="2" t="s">
        <v>814</v>
      </c>
      <c r="AE210" s="2">
        <f>COUNTIF($AH$4:$AH$204,"Llanthewy Rhytherch")</f>
        <v>3</v>
      </c>
      <c r="AF210" s="8">
        <f t="shared" si="2"/>
        <v>2.6548672566371683</v>
      </c>
      <c r="AL210" t="s">
        <v>1296</v>
      </c>
      <c r="AM210" s="2">
        <f t="shared" ref="AM210:AP210" si="3">COUNTIF(AM8:AM208,"?*")</f>
        <v>92</v>
      </c>
      <c r="AO210" s="2">
        <f t="shared" si="3"/>
        <v>89</v>
      </c>
      <c r="AP210" s="2">
        <f t="shared" si="3"/>
        <v>88</v>
      </c>
      <c r="AQ210" s="2">
        <f>COUNTIF(AQ4:AQ209,"?*")</f>
        <v>52</v>
      </c>
      <c r="AR210" s="2">
        <f>COUNTIF(AR8:AR208,"E")</f>
        <v>83</v>
      </c>
      <c r="AS210" s="7">
        <f>SUM(AR210/AR212*100)</f>
        <v>94.318181818181827</v>
      </c>
    </row>
    <row r="211" spans="7:45" x14ac:dyDescent="0.35">
      <c r="G211" s="2" t="s">
        <v>479</v>
      </c>
      <c r="H211">
        <v>1</v>
      </c>
      <c r="I211" s="4">
        <f t="shared" si="0"/>
        <v>0.73529411764705876</v>
      </c>
      <c r="R211" s="2"/>
      <c r="S211" s="2"/>
      <c r="T211" s="2"/>
      <c r="X211" t="s">
        <v>1258</v>
      </c>
      <c r="Y211">
        <v>7</v>
      </c>
      <c r="Z211" t="s">
        <v>16</v>
      </c>
      <c r="AA211" t="s">
        <v>40</v>
      </c>
      <c r="AB211" t="s">
        <v>60</v>
      </c>
      <c r="AD211" s="2" t="s">
        <v>486</v>
      </c>
      <c r="AE211" s="2">
        <f>COUNTIF($AH$4:$AH$204,"Llanvetherine")</f>
        <v>4</v>
      </c>
      <c r="AF211" s="8">
        <f t="shared" si="2"/>
        <v>3.5398230088495577</v>
      </c>
      <c r="AQ211">
        <v>4</v>
      </c>
      <c r="AR211" s="2">
        <f>COUNTIF(AR9:AR209,"B")</f>
        <v>5</v>
      </c>
      <c r="AS211" s="7">
        <f>SUM(AR211/AR212*100)</f>
        <v>5.6818181818181817</v>
      </c>
    </row>
    <row r="212" spans="7:45" x14ac:dyDescent="0.35">
      <c r="I212" s="5">
        <f>SUM(I199:I211)</f>
        <v>99.999999999999986</v>
      </c>
      <c r="R212" s="2" t="s">
        <v>40</v>
      </c>
      <c r="S212" s="2">
        <f>COUNTIF(T4:T206,"Llanvapley")</f>
        <v>34</v>
      </c>
      <c r="T212" s="7">
        <f>SUM(S212/$S$210*100)</f>
        <v>31.192660550458719</v>
      </c>
      <c r="X212" t="s">
        <v>1180</v>
      </c>
      <c r="Y212">
        <v>5</v>
      </c>
      <c r="Z212" t="s">
        <v>16</v>
      </c>
      <c r="AA212" t="s">
        <v>40</v>
      </c>
      <c r="AD212" s="9" t="s">
        <v>1281</v>
      </c>
      <c r="AE212" s="9">
        <f>SUM(AE208:AE211)</f>
        <v>44</v>
      </c>
      <c r="AF212" s="10">
        <f>SUM(AF208:AF211)</f>
        <v>38.938053097345133</v>
      </c>
      <c r="AL212" t="s">
        <v>40</v>
      </c>
      <c r="AM212" s="2">
        <f>COUNTIF($AP$4:$AP$208,"Llanvapley")</f>
        <v>26</v>
      </c>
      <c r="AN212" s="7">
        <f>SUM(AM212/$AP$210*100)</f>
        <v>29.545454545454547</v>
      </c>
      <c r="AR212">
        <f>SUM(AR210:AR211)</f>
        <v>88</v>
      </c>
    </row>
    <row r="213" spans="7:45" x14ac:dyDescent="0.35">
      <c r="R213" s="2" t="s">
        <v>260</v>
      </c>
      <c r="S213" s="2">
        <f>COUNTIF(T5:T207,"Llantilio Crossenny")</f>
        <v>4</v>
      </c>
      <c r="T213" s="7">
        <f t="shared" ref="T213:T215" si="4">SUM(S213/$S$210*100)</f>
        <v>3.669724770642202</v>
      </c>
      <c r="X213" t="s">
        <v>1259</v>
      </c>
      <c r="Y213" t="s">
        <v>1260</v>
      </c>
      <c r="Z213" t="s">
        <v>16</v>
      </c>
      <c r="AA213" t="s">
        <v>40</v>
      </c>
      <c r="AL213" s="2" t="s">
        <v>260</v>
      </c>
      <c r="AM213" s="2">
        <f>COUNTIF($AP$4:$AP$208,"Llantilio Crossenny")</f>
        <v>1</v>
      </c>
      <c r="AN213" s="7">
        <f t="shared" ref="AN213:AN215" si="5">SUM(AM213/$AP$210*100)</f>
        <v>1.1363636363636365</v>
      </c>
    </row>
    <row r="214" spans="7:45" x14ac:dyDescent="0.35">
      <c r="G214" s="2" t="s">
        <v>1272</v>
      </c>
      <c r="H214">
        <f>SUM(H199+H200+H202+H205+H204)</f>
        <v>122</v>
      </c>
      <c r="R214" s="2" t="s">
        <v>814</v>
      </c>
      <c r="S214" s="2">
        <v>10</v>
      </c>
      <c r="T214" s="7">
        <f t="shared" si="4"/>
        <v>9.1743119266055047</v>
      </c>
      <c r="AD214" s="2" t="s">
        <v>1277</v>
      </c>
      <c r="AE214" s="2">
        <f>COUNTIF($AG$4:$AG$204,"Mon")</f>
        <v>83</v>
      </c>
      <c r="AF214" s="8">
        <f>SUM(AE214/$Y$215*100)</f>
        <v>79.807692307692307</v>
      </c>
      <c r="AL214" s="2" t="s">
        <v>814</v>
      </c>
      <c r="AM214" s="2">
        <f>COUNTIF($AP$4:$AP$208,"Llanthewy Rhyderch")</f>
        <v>3</v>
      </c>
      <c r="AN214" s="7">
        <f t="shared" si="5"/>
        <v>3.4090909090909087</v>
      </c>
    </row>
    <row r="215" spans="7:45" x14ac:dyDescent="0.35">
      <c r="G215" s="2" t="s">
        <v>1273</v>
      </c>
      <c r="H215">
        <f>SUM(H201+H203+H206+H207+H208+H209+H210)</f>
        <v>13</v>
      </c>
      <c r="R215" s="2" t="s">
        <v>486</v>
      </c>
      <c r="S215" s="2">
        <f>COUNTIF(T7:T209,"Llanvetherine")</f>
        <v>2</v>
      </c>
      <c r="T215" s="7">
        <f t="shared" si="4"/>
        <v>1.834862385321101</v>
      </c>
      <c r="X215" t="s">
        <v>1276</v>
      </c>
      <c r="Y215" s="2">
        <f>COUNTIF(X4:X213,"?*")</f>
        <v>104</v>
      </c>
      <c r="Z215" s="2">
        <f>COUNTIF(Z4:Z213,"?*")</f>
        <v>102</v>
      </c>
      <c r="AA215" s="2">
        <f>COUNTIF(AA4:AA213,"?*")</f>
        <v>99</v>
      </c>
      <c r="AB215" s="2">
        <f>COUNTIF(AB4:AB214,"?*")</f>
        <v>65</v>
      </c>
      <c r="AD215" s="2" t="s">
        <v>52</v>
      </c>
      <c r="AE215" s="2">
        <f>COUNTIF($AG$4:$AG$204,"Brecon")</f>
        <v>0</v>
      </c>
      <c r="AF215" s="8">
        <f>SUM(AE215/$Y$215*100)</f>
        <v>0</v>
      </c>
      <c r="AL215" s="2" t="s">
        <v>486</v>
      </c>
      <c r="AM215" s="2">
        <f>COUNTIF($AP$4:$AP$204,"Llanvetherine")</f>
        <v>1</v>
      </c>
      <c r="AN215" s="7">
        <f t="shared" si="5"/>
        <v>1.1363636363636365</v>
      </c>
    </row>
    <row r="216" spans="7:45" x14ac:dyDescent="0.35">
      <c r="G216" s="2" t="s">
        <v>1275</v>
      </c>
      <c r="H216">
        <v>1</v>
      </c>
      <c r="R216" s="9" t="s">
        <v>1281</v>
      </c>
      <c r="S216" s="9">
        <f>SUM(S212:S215)</f>
        <v>50</v>
      </c>
      <c r="T216" s="10">
        <f>SUM(T212:T215)</f>
        <v>45.87155963302753</v>
      </c>
      <c r="AB216" s="2">
        <f>COUNTIF(AB39:AB215,"Scholar")</f>
        <v>8</v>
      </c>
      <c r="AD216" s="2" t="s">
        <v>1279</v>
      </c>
      <c r="AE216" s="2">
        <f>COUNTIF($AG$4:$AG$204,"Hereford")</f>
        <v>12</v>
      </c>
      <c r="AF216" s="8">
        <f>SUM(AE216/$Y$215*100)</f>
        <v>11.538461538461538</v>
      </c>
      <c r="AL216" s="9" t="s">
        <v>1281</v>
      </c>
      <c r="AM216" s="9">
        <f>SUM(AM212:AM215)</f>
        <v>31</v>
      </c>
      <c r="AN216" s="10">
        <f>SUM(AN212:AN215)</f>
        <v>35.227272727272727</v>
      </c>
    </row>
    <row r="217" spans="7:45" x14ac:dyDescent="0.35">
      <c r="X217" t="s">
        <v>40</v>
      </c>
      <c r="Y217" s="2">
        <f>COUNTIF(AA4:AA213,"Llanvapley")</f>
        <v>32</v>
      </c>
      <c r="Z217" s="8">
        <f>SUM(Y217/$AA$215*100)</f>
        <v>32.323232323232325</v>
      </c>
      <c r="AN217" s="2"/>
    </row>
    <row r="218" spans="7:45" x14ac:dyDescent="0.35">
      <c r="X218" s="2" t="s">
        <v>260</v>
      </c>
      <c r="Y218" s="2">
        <f>COUNTIF(AA4:AA213,"Llantilio Crossenny")</f>
        <v>3</v>
      </c>
      <c r="Z218" s="8">
        <f t="shared" ref="Z218:Z220" si="6">SUM(Y218/$AA$215*100)</f>
        <v>3.0303030303030303</v>
      </c>
      <c r="AD218" s="2" t="s">
        <v>1294</v>
      </c>
      <c r="AE218">
        <v>86</v>
      </c>
      <c r="AF218" s="8">
        <f>SUM(AE218/$AG$206*100)</f>
        <v>77.477477477477478</v>
      </c>
      <c r="AL218" s="2" t="s">
        <v>1277</v>
      </c>
      <c r="AM218" s="2">
        <f>COUNTIF($AO$4:$AO$208,"Mon")</f>
        <v>58</v>
      </c>
      <c r="AN218" s="7">
        <f>SUM(AM218/$Y$215*100)</f>
        <v>55.769230769230774</v>
      </c>
    </row>
    <row r="219" spans="7:45" x14ac:dyDescent="0.35">
      <c r="R219" s="2" t="s">
        <v>1277</v>
      </c>
      <c r="S219" s="2">
        <f>COUNTIF(S4:S206,"Mon")</f>
        <v>93</v>
      </c>
      <c r="T219" s="7">
        <f>SUM(S219/$S$209*100)</f>
        <v>73.228346456692918</v>
      </c>
      <c r="X219" s="2" t="s">
        <v>814</v>
      </c>
      <c r="Y219" s="2">
        <f>COUNTIF(AA5:AA214,"Llanthewy Rytherch")</f>
        <v>1</v>
      </c>
      <c r="Z219" s="8">
        <f t="shared" si="6"/>
        <v>1.0101010101010102</v>
      </c>
      <c r="AD219" s="2" t="s">
        <v>1295</v>
      </c>
      <c r="AE219">
        <v>25</v>
      </c>
      <c r="AF219" s="8">
        <f>SUM(AE219/$AG$206*100)</f>
        <v>22.522522522522522</v>
      </c>
      <c r="AL219" s="2" t="s">
        <v>52</v>
      </c>
      <c r="AM219" s="2">
        <f>COUNTIF($AO$4:$AO$208,"Brecon")</f>
        <v>5</v>
      </c>
      <c r="AN219" s="7">
        <f>SUM(AM219/$Y$215*100)</f>
        <v>4.8076923076923084</v>
      </c>
    </row>
    <row r="220" spans="7:45" x14ac:dyDescent="0.35">
      <c r="G220" t="s">
        <v>1333</v>
      </c>
      <c r="R220" s="2" t="s">
        <v>52</v>
      </c>
      <c r="S220" s="2">
        <f>COUNTIF(S5:S207,"Brecon")</f>
        <v>4</v>
      </c>
      <c r="T220" s="7">
        <f t="shared" ref="T220:T221" si="7">SUM(S220/$S$209*100)</f>
        <v>3.1496062992125982</v>
      </c>
      <c r="X220" s="2" t="s">
        <v>486</v>
      </c>
      <c r="Y220" s="2">
        <f>COUNTIF(AA6:AA215,"Llanvetherine")</f>
        <v>2</v>
      </c>
      <c r="Z220" s="8">
        <f t="shared" si="6"/>
        <v>2.0202020202020203</v>
      </c>
      <c r="AD220" s="2"/>
      <c r="AF220" s="8"/>
      <c r="AL220" s="2" t="s">
        <v>1279</v>
      </c>
      <c r="AM220" s="2">
        <f>COUNTIF($AO$4:$AO$208,"Hereford")</f>
        <v>8</v>
      </c>
      <c r="AN220" s="7">
        <f>SUM(AM220/$Y$215*100)</f>
        <v>7.6923076923076925</v>
      </c>
    </row>
    <row r="221" spans="7:45" x14ac:dyDescent="0.35">
      <c r="R221" s="2" t="s">
        <v>1279</v>
      </c>
      <c r="S221" s="2">
        <f>COUNTIF(S4:S208,"Herefords")</f>
        <v>12</v>
      </c>
      <c r="T221" s="7">
        <f t="shared" si="7"/>
        <v>9.4488188976377945</v>
      </c>
      <c r="X221" s="9" t="s">
        <v>1281</v>
      </c>
      <c r="Y221" s="9">
        <f>SUM(Y217:Y220)</f>
        <v>38</v>
      </c>
      <c r="Z221" s="10">
        <f>SUM(Z217:Z220)</f>
        <v>38.383838383838388</v>
      </c>
      <c r="AE221">
        <f>SUM(AE218:AE220)</f>
        <v>111</v>
      </c>
      <c r="AF221" s="8">
        <f>SUM(AF218:AF220)</f>
        <v>100</v>
      </c>
    </row>
    <row r="222" spans="7:45" x14ac:dyDescent="0.35">
      <c r="R222" s="2"/>
      <c r="S222" s="2"/>
      <c r="T222" s="2"/>
      <c r="AL222" s="2" t="s">
        <v>1294</v>
      </c>
      <c r="AM222" s="2">
        <v>66</v>
      </c>
      <c r="AN222" s="7">
        <f>SUM(AM222/$AO$210*100)</f>
        <v>74.157303370786522</v>
      </c>
    </row>
    <row r="223" spans="7:45" x14ac:dyDescent="0.35">
      <c r="R223" s="2" t="s">
        <v>1272</v>
      </c>
      <c r="S223" s="2">
        <v>103</v>
      </c>
      <c r="T223" s="7">
        <f>SUM(S223/$S$209*100)</f>
        <v>81.102362204724415</v>
      </c>
      <c r="X223" s="2" t="s">
        <v>1277</v>
      </c>
      <c r="Y223" s="2">
        <f>COUNTIF(Z4:Z213,"Mon")</f>
        <v>76</v>
      </c>
      <c r="Z223" s="8">
        <f>SUM(Y223/$Z$215*100)</f>
        <v>74.509803921568633</v>
      </c>
      <c r="AL223" s="2" t="s">
        <v>1295</v>
      </c>
      <c r="AM223" s="2">
        <v>23</v>
      </c>
      <c r="AN223" s="7">
        <f>SUM(AM223/$AO$210*100)</f>
        <v>25.842696629213485</v>
      </c>
    </row>
    <row r="224" spans="7:45" x14ac:dyDescent="0.35">
      <c r="R224" s="2" t="s">
        <v>1273</v>
      </c>
      <c r="S224" s="2">
        <v>22</v>
      </c>
      <c r="T224" s="7">
        <f>SUM(S224/$S$209*100)</f>
        <v>17.322834645669293</v>
      </c>
      <c r="X224" s="2" t="s">
        <v>52</v>
      </c>
      <c r="Y224" s="2">
        <f>COUNTIF(Z4:Z214,"Brecon")</f>
        <v>5</v>
      </c>
      <c r="Z224" s="8">
        <f>SUM(Y224/$Y$215*100)</f>
        <v>4.8076923076923084</v>
      </c>
      <c r="AL224" s="2"/>
      <c r="AM224" s="2"/>
      <c r="AN224" s="7"/>
    </row>
    <row r="225" spans="18:40" x14ac:dyDescent="0.35">
      <c r="R225" s="2" t="s">
        <v>821</v>
      </c>
      <c r="S225" s="2">
        <v>1</v>
      </c>
      <c r="T225" s="7">
        <f>SUM(S225/$S$209*100)</f>
        <v>0.78740157480314954</v>
      </c>
      <c r="X225" s="2" t="s">
        <v>1279</v>
      </c>
      <c r="Y225" s="2">
        <f>COUNTIF(Z4:Z215,"Hereford")</f>
        <v>5</v>
      </c>
      <c r="Z225" s="8">
        <f>SUM(Y225/$Y$215*100)</f>
        <v>4.8076923076923084</v>
      </c>
      <c r="AM225" s="2">
        <f>SUM(AM222:AM224)</f>
        <v>89</v>
      </c>
      <c r="AN225" s="7">
        <f>SUM(AN222:AN224)</f>
        <v>100</v>
      </c>
    </row>
    <row r="226" spans="18:40" x14ac:dyDescent="0.35">
      <c r="R226" s="2" t="s">
        <v>1280</v>
      </c>
      <c r="S226" s="2">
        <v>1</v>
      </c>
      <c r="T226" s="7">
        <f>SUM(S226/$S$209*100)</f>
        <v>0.78740157480314954</v>
      </c>
    </row>
    <row r="227" spans="18:40" x14ac:dyDescent="0.35">
      <c r="R227" s="2"/>
      <c r="S227" s="2">
        <f>SUM(S223:S226)</f>
        <v>127</v>
      </c>
      <c r="T227" s="7">
        <f>SUM(S227/$S$209*100)</f>
        <v>100</v>
      </c>
      <c r="X227" s="2" t="s">
        <v>1294</v>
      </c>
      <c r="Y227">
        <v>83</v>
      </c>
      <c r="Z227" s="8">
        <f>SUM(Y227/$Z$215*100)</f>
        <v>81.372549019607845</v>
      </c>
    </row>
    <row r="228" spans="18:40" x14ac:dyDescent="0.35">
      <c r="X228" s="2" t="s">
        <v>1295</v>
      </c>
      <c r="Y228">
        <v>18</v>
      </c>
      <c r="Z228" s="8">
        <f>SUM(Y228/$Z$215*100)</f>
        <v>17.647058823529413</v>
      </c>
    </row>
    <row r="229" spans="18:40" x14ac:dyDescent="0.35">
      <c r="X229" s="2" t="s">
        <v>718</v>
      </c>
      <c r="Y229">
        <v>1</v>
      </c>
      <c r="Z229" s="8">
        <f>SUM(Y229/$Z$215*100)</f>
        <v>0.98039215686274506</v>
      </c>
    </row>
    <row r="230" spans="18:40" x14ac:dyDescent="0.35">
      <c r="Y230">
        <f>SUM(Y227:Y229)</f>
        <v>102</v>
      </c>
      <c r="Z230">
        <f>SUM(Y230/$Z$215*100)</f>
        <v>100</v>
      </c>
    </row>
    <row r="236" spans="18:40" x14ac:dyDescent="0.35">
      <c r="R236" t="s">
        <v>1298</v>
      </c>
    </row>
    <row r="237" spans="18:40" x14ac:dyDescent="0.35">
      <c r="S237">
        <v>1871</v>
      </c>
      <c r="T237">
        <v>1881</v>
      </c>
      <c r="U237">
        <v>1891</v>
      </c>
      <c r="V237">
        <v>1901</v>
      </c>
    </row>
    <row r="238" spans="18:40" x14ac:dyDescent="0.35">
      <c r="R238" t="s">
        <v>1272</v>
      </c>
      <c r="S238">
        <v>81.099999999999994</v>
      </c>
      <c r="T238">
        <v>81.400000000000006</v>
      </c>
      <c r="U238">
        <v>77.5</v>
      </c>
      <c r="V238">
        <v>74.2</v>
      </c>
    </row>
    <row r="239" spans="18:40" x14ac:dyDescent="0.35">
      <c r="R239" t="s">
        <v>1273</v>
      </c>
      <c r="S239">
        <v>17.3</v>
      </c>
      <c r="T239">
        <v>17.600000000000001</v>
      </c>
      <c r="U239">
        <v>22.5</v>
      </c>
      <c r="V239">
        <v>25.8</v>
      </c>
    </row>
    <row r="242" spans="18:20" x14ac:dyDescent="0.35">
      <c r="R242" t="s">
        <v>1299</v>
      </c>
      <c r="S242">
        <v>1841</v>
      </c>
      <c r="T242">
        <v>67.2</v>
      </c>
    </row>
    <row r="243" spans="18:20" x14ac:dyDescent="0.35">
      <c r="S243">
        <v>1851</v>
      </c>
      <c r="T243">
        <v>77.209999999999994</v>
      </c>
    </row>
    <row r="244" spans="18:20" x14ac:dyDescent="0.35">
      <c r="S244">
        <v>1861</v>
      </c>
      <c r="T244">
        <v>63.8</v>
      </c>
    </row>
    <row r="245" spans="18:20" x14ac:dyDescent="0.35">
      <c r="S245">
        <v>1871</v>
      </c>
      <c r="T245" s="8">
        <v>73.2</v>
      </c>
    </row>
    <row r="246" spans="18:20" x14ac:dyDescent="0.35">
      <c r="S246">
        <v>1881</v>
      </c>
      <c r="T246">
        <v>74.5</v>
      </c>
    </row>
    <row r="247" spans="18:20" x14ac:dyDescent="0.35">
      <c r="S247">
        <v>1891</v>
      </c>
      <c r="T247">
        <v>79.8</v>
      </c>
    </row>
    <row r="248" spans="18:20" x14ac:dyDescent="0.35">
      <c r="S248">
        <v>1901</v>
      </c>
      <c r="T248">
        <v>55.8</v>
      </c>
    </row>
    <row r="251" spans="18:20" x14ac:dyDescent="0.35">
      <c r="R251" t="s">
        <v>1300</v>
      </c>
      <c r="S251">
        <v>1841</v>
      </c>
      <c r="T251">
        <v>125</v>
      </c>
    </row>
    <row r="252" spans="18:20" x14ac:dyDescent="0.35">
      <c r="S252">
        <v>1851</v>
      </c>
      <c r="T252">
        <v>136</v>
      </c>
    </row>
    <row r="253" spans="18:20" x14ac:dyDescent="0.35">
      <c r="S253">
        <v>1861</v>
      </c>
      <c r="T253">
        <v>94</v>
      </c>
    </row>
    <row r="254" spans="18:20" x14ac:dyDescent="0.35">
      <c r="S254">
        <v>1871</v>
      </c>
      <c r="T254">
        <v>127</v>
      </c>
    </row>
    <row r="255" spans="18:20" x14ac:dyDescent="0.35">
      <c r="S255">
        <v>1881</v>
      </c>
      <c r="T255">
        <v>104</v>
      </c>
    </row>
    <row r="256" spans="18:20" x14ac:dyDescent="0.35">
      <c r="S256">
        <v>1891</v>
      </c>
      <c r="T256">
        <v>113</v>
      </c>
    </row>
    <row r="257" spans="19:20" x14ac:dyDescent="0.35">
      <c r="S257">
        <v>1901</v>
      </c>
      <c r="T257">
        <v>92</v>
      </c>
    </row>
  </sheetData>
  <phoneticPr fontId="1" type="noConversion"/>
  <pageMargins left="0.7" right="0.7" top="0.75" bottom="0.75" header="0.3" footer="0.3"/>
  <pageSetup paperSize="9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e7a9e1-74ee-42b1-99cf-03ada715589e">
      <Terms xmlns="http://schemas.microsoft.com/office/infopath/2007/PartnerControls"/>
    </lcf76f155ced4ddcb4097134ff3c332f>
    <TaxCatchAll xmlns="cc50b780-a694-4274-9752-ec047063f0d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25BD479971DA46B05935AD375C82D0" ma:contentTypeVersion="14" ma:contentTypeDescription="Create a new document." ma:contentTypeScope="" ma:versionID="0d1fbd70eb14c8efe95bd22544c373c7">
  <xsd:schema xmlns:xsd="http://www.w3.org/2001/XMLSchema" xmlns:xs="http://www.w3.org/2001/XMLSchema" xmlns:p="http://schemas.microsoft.com/office/2006/metadata/properties" xmlns:ns2="fce7a9e1-74ee-42b1-99cf-03ada715589e" xmlns:ns3="cc50b780-a694-4274-9752-ec047063f0d1" targetNamespace="http://schemas.microsoft.com/office/2006/metadata/properties" ma:root="true" ma:fieldsID="b793ff70d1b3a5886a0cdb80fbec01be" ns2:_="" ns3:_="">
    <xsd:import namespace="fce7a9e1-74ee-42b1-99cf-03ada715589e"/>
    <xsd:import namespace="cc50b780-a694-4274-9752-ec047063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7a9e1-74ee-42b1-99cf-03ada71558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354608c-5633-40c1-be57-7b60b5f02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0b780-a694-4274-9752-ec047063f0d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4727e25-c518-459e-ade4-2281262751c3}" ma:internalName="TaxCatchAll" ma:showField="CatchAllData" ma:web="cc50b780-a694-4274-9752-ec047063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2C0475-9454-4F61-9A20-49F72F9BD788}">
  <ds:schemaRefs>
    <ds:schemaRef ds:uri="http://schemas.microsoft.com/office/2006/metadata/properties"/>
    <ds:schemaRef ds:uri="http://schemas.microsoft.com/office/infopath/2007/PartnerControls"/>
    <ds:schemaRef ds:uri="fce7a9e1-74ee-42b1-99cf-03ada715589e"/>
    <ds:schemaRef ds:uri="cc50b780-a694-4274-9752-ec047063f0d1"/>
  </ds:schemaRefs>
</ds:datastoreItem>
</file>

<file path=customXml/itemProps2.xml><?xml version="1.0" encoding="utf-8"?>
<ds:datastoreItem xmlns:ds="http://schemas.openxmlformats.org/officeDocument/2006/customXml" ds:itemID="{1F5F83E4-C478-4953-98F3-BE63F97152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4C4D4A-21EC-4C31-A42F-E2C1DF85ED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e7a9e1-74ee-42b1-99cf-03ada715589e"/>
    <ds:schemaRef ds:uri="cc50b780-a694-4274-9752-ec047063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db74b30-9568-4856-bdbf-06759778fcbc}" enabled="0" method="" siteId="{bdb74b30-9568-4856-bdbf-06759778fcb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Caroline Miles</cp:lastModifiedBy>
  <cp:revision/>
  <dcterms:created xsi:type="dcterms:W3CDTF">2020-11-02T14:45:29Z</dcterms:created>
  <dcterms:modified xsi:type="dcterms:W3CDTF">2024-08-12T15:40:40Z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0x0101003325BD479971DA46B05935AD375C82D0</vt:lpwstr>
  </property>
</Properties>
</file>